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<sst xmlns="http://schemas.openxmlformats.org/spreadsheetml/2006/main" count="6316" uniqueCount="2914">
  <si>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</si>
  <si>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</si>
  <si>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</si>
  <si>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</si>
  <si>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</si>
  <si>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</si>
  <si>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</si>
  <si>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</si>
  <si>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</si>
  <si>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</si>
  <si>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</si>
  <si>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</si>
  <si>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</si>
  <si>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</si>
  <si>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</si>
  <si>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</si>
  <si>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</si>
  <si>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</si>
  <si>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</si>
  <si>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</si>
  <si>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</si>
  <si>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</si>
  <si>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</si>
  <si>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</si>
  <si>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</si>
  <si>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</si>
  <si>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</si>
  <si>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</si>
  <si>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</si>
  <si>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</si>
  <si>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</si>
  <si>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</si>
  <si>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</si>
  <si>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</si>
  <si>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</si>
  <si>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</si>
  <si>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</si>
  <si>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</si>
  <si>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</si>
  <si>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</si>
  <si>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</si>
  <si>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</si>
  <si>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</si>
  <si>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</si>
  <si>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</si>
  <si>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</si>
  <si>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</si>
  <si>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</si>
  <si>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</si>
  <si>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</si>
  <si>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</si>
  <si>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</si>
  <si>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</si>
  <si>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</si>
  <si>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</si>
  <si>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</si>
  <si>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</si>
  <si>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</si>
  <si>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</si>
  <si>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</si>
  <si>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</si>
  <si>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</si>
  <si>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</si>
  <si>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</si>
  <si>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</si>
  <si>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</si>
  <si>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</si>
  <si>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</si>
  <si>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</si>
  <si>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</si>
  <si>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</si>
  <si>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</si>
  <si>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</si>
  <si>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</si>
  <si>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</si>
  <si>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</si>
  <si>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</si>
  <si>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</si>
  <si>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</si>
  <si>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</si>
  <si>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</si>
  <si>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</si>
  <si>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</si>
  <si>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</si>
  <si>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</si>
  <si>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</si>
  <si>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</si>
  <si>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</si>
  <si>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</si>
  <si>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</si>
  <si>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</si>
  <si>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</si>
  <si>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</si>
  <si>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</si>
  <si>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</si>
  <si>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</si>
  <si>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</si>
  <si>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</si>
  <si>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</si>
  <si>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</si>
  <si>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</si>
  <si>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</si>
  <si>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</si>
  <si>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</si>
  <si>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</si>
  <si>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</si>
  <si>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</si>
  <si>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</si>
  <si>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</si>
  <si>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</si>
  <si>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</si>
  <si>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</si>
  <si>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</si>
  <si>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</si>
  <si>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</si>
  <si>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</si>
  <si>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</si>
  <si>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</si>
  <si>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</si>
  <si>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</si>
  <si>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</si>
  <si>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</si>
  <si>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</si>
  <si>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</si>
  <si>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</si>
  <si>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</si>
  <si>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</si>
  <si>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</si>
  <si>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</si>
  <si>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</si>
  <si>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</si>
  <si>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</si>
  <si>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</si>
  <si>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</si>
  <si>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</si>
  <si>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</si>
  <si>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</si>
  <si>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</si>
  <si>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</si>
  <si>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</si>
  <si>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</si>
  <si>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</si>
  <si>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</si>
  <si>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</si>
  <si>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</si>
  <si>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</si>
  <si>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</si>
  <si>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</si>
  <si>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</si>
  <si>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</si>
  <si>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</si>
  <si>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</si>
  <si>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</si>
  <si>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</si>
  <si>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</si>
  <si>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</si>
  <si>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</si>
  <si>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</si>
  <si>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</si>
  <si>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</si>
  <si>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</si>
  <si>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</si>
  <si>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</si>
  <si>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</si>
  <si>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</si>
  <si>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</si>
  <si>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</si>
  <si>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</si>
  <si>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</si>
  <si>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</si>
  <si>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</si>
  <si>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</si>
  <si>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</si>
  <si>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</si>
  <si>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</si>
  <si>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</si>
  <si>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</si>
  <si>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</si>
  <si>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</si>
  <si>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</si>
  <si>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</si>
  <si>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</si>
  <si>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</si>
  <si>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</si>
  <si>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</si>
  <si>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</si>
  <si>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</si>
  <si>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</si>
  <si>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</si>
  <si>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</si>
  <si>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</si>
  <si>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</si>
  <si>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</si>
  <si>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</si>
  <si>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</si>
  <si>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</si>
  <si>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</si>
  <si>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</si>
  <si>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</si>
  <si>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</si>
  <si>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</si>
  <si>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</si>
  <si>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</si>
  <si>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</si>
  <si>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</si>
  <si>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</si>
  <si>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</si>
  <si>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</si>
  <si>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</si>
  <si>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</si>
  <si>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</si>
  <si>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</si>
  <si>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</si>
  <si>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</si>
  <si>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</si>
  <si>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</si>
  <si>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</si>
  <si>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</si>
  <si>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</si>
  <si>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</si>
  <si>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</si>
  <si>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</si>
  <si>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</si>
  <si>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</si>
  <si>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</si>
  <si>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</si>
  <si>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</si>
  <si>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</si>
  <si>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</si>
  <si>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</si>
  <si>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</si>
  <si>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</si>
  <si>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</si>
  <si>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</si>
  <si>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</si>
  <si>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</si>
  <si>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</si>
  <si>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</si>
  <si>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</si>
  <si>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</si>
  <si>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</si>
  <si>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</si>
  <si>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</si>
  <si>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</si>
  <si>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</si>
  <si>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</si>
  <si>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</si>
  <si>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</si>
  <si>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</si>
  <si>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</si>
  <si>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</si>
  <si>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</si>
  <si>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</si>
  <si>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</si>
  <si>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</si>
  <si>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</si>
  <si>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</si>
  <si>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</si>
  <si>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</si>
  <si>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</si>
  <si>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</si>
  <si>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</si>
  <si>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</si>
  <si>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</si>
  <si>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</si>
  <si>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</si>
  <si>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</si>
  <si>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</si>
  <si>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</si>
  <si>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</si>
  <si>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</si>
  <si>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</si>
  <si>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</si>
  <si>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</si>
  <si>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</si>
  <si>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</si>
  <si>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</si>
  <si>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</si>
  <si>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</si>
  <si>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</si>
  <si>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</si>
  <si>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</si>
  <si>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</si>
  <si>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</si>
  <si>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</si>
  <si>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</si>
  <si>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</si>
  <si>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</si>
  <si>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</si>
  <si>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</si>
  <si>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</si>
  <si>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</si>
  <si>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</si>
  <si>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</si>
  <si>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</si>
  <si>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</si>
  <si>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</si>
  <si>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</si>
  <si>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</si>
  <si>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</si>
  <si>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</si>
  <si>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</si>
  <si>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</si>
  <si>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</si>
  <si>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</si>
  <si>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</si>
  <si>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</si>
  <si>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</si>
  <si>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</si>
  <si>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</si>
  <si>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</si>
  <si>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</si>
  <si>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</si>
  <si>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</si>
  <si>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</si>
  <si>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</si>
  <si>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</si>
  <si>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</si>
  <si>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</si>
  <si>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</si>
  <si>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</si>
  <si>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</si>
  <si>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</si>
  <si>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</si>
  <si>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</si>
  <si>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</si>
  <si>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</si>
  <si>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</si>
  <si>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</si>
  <si>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</si>
  <si>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</si>
  <si>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</si>
  <si>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</si>
  <si>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</si>
  <si>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</si>
  <si>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</si>
  <si>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</si>
  <si>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</si>
  <si>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</si>
  <si>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</si>
  <si>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</si>
  <si>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</si>
  <si>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</si>
  <si>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</si>
  <si>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</si>
  <si>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</si>
  <si>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</si>
  <si>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</si>
  <si>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</si>
  <si>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</si>
  <si>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</si>
  <si>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</si>
  <si>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</si>
  <si>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</si>
  <si>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</si>
  <si>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</si>
  <si>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</si>
  <si>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</si>
  <si>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</si>
  <si>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</si>
  <si>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</si>
  <si>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</si>
  <si>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</si>
  <si>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</si>
  <si>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</si>
  <si>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</si>
  <si>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</si>
  <si>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</si>
  <si>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</si>
  <si>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</si>
  <si>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</si>
  <si>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</si>
  <si>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</si>
  <si>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</si>
  <si>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</si>
  <si>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</si>
  <si>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</si>
  <si>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</si>
  <si>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</si>
  <si>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</si>
  <si>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</si>
  <si>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</si>
  <si>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</si>
  <si>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</si>
  <si>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</si>
  <si>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</si>
  <si>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</si>
  <si>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</si>
  <si>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</si>
  <si>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</si>
  <si>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</si>
  <si>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</si>
  <si>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</si>
  <si>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</si>
  <si>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</si>
  <si>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</si>
  <si>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</si>
  <si>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</si>
  <si>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</si>
  <si>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</si>
  <si>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</si>
  <si>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</si>
  <si>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</si>
  <si>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</si>
  <si>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</si>
  <si>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</si>
  <si>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</si>
  <si>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</si>
  <si>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</si>
  <si>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</si>
  <si>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</si>
  <si>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</si>
  <si>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</si>
  <si>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</si>
  <si>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</si>
  <si>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</si>
  <si>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</si>
  <si>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</si>
  <si>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</si>
  <si>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</si>
  <si>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</si>
  <si>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</si>
  <si>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</si>
  <si>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</si>
  <si>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</si>
  <si>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</si>
  <si>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</si>
  <si>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</si>
  <si>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</si>
  <si>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</si>
  <si>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</si>
  <si>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</si>
  <si>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</si>
  <si>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</si>
  <si>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</si>
  <si>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</si>
  <si>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</si>
  <si>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</si>
  <si>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</si>
  <si>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</si>
  <si>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</si>
  <si>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</si>
  <si>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</si>
  <si>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</si>
  <si>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</si>
  <si>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</si>
  <si>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</si>
  <si>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</si>
  <si>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</si>
  <si>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</si>
  <si>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</si>
  <si>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</si>
  <si>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</si>
  <si>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</si>
  <si>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</si>
  <si>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</si>
  <si>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</si>
  <si>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</si>
  <si>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</si>
  <si>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</si>
  <si>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</si>
  <si>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</si>
  <si>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</si>
  <si>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</si>
  <si>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</si>
  <si>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</si>
  <si>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</si>
  <si>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</si>
  <si>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</si>
  <si>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</si>
  <si>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</si>
  <si>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</si>
  <si>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</si>
  <si>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</si>
  <si>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</si>
  <si>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</si>
  <si>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</si>
  <si>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</si>
  <si>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</si>
  <si>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</si>
  <si>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</si>
  <si>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</si>
  <si>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</si>
  <si>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</si>
  <si>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</si>
  <si>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</si>
  <si>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</si>
  <si>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</si>
  <si>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</si>
  <si>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</si>
  <si>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</si>
  <si>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</si>
  <si>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</si>
  <si>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</si>
  <si>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</si>
  <si>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</si>
  <si>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</si>
  <si>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</si>
  <si>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</si>
  <si>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</si>
  <si>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</si>
  <si>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</si>
  <si>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</si>
  <si>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</si>
  <si>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</si>
  <si>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</si>
  <si>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</si>
  <si>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</si>
  <si>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</si>
  <si>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</si>
  <si>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</si>
  <si>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</si>
  <si>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</si>
  <si>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</si>
  <si>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</si>
  <si>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</si>
  <si>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</si>
  <si>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</si>
  <si>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</si>
  <si>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</si>
  <si>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</si>
  <si>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</si>
  <si>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</si>
  <si>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</si>
  <si>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</si>
  <si>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</si>
  <si>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</si>
  <si>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</si>
  <si>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</si>
  <si>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</si>
  <si>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</si>
  <si>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</si>
  <si>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</si>
  <si>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</si>
  <si>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</si>
  <si>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</si>
  <si>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</si>
  <si>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</si>
  <si>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</si>
  <si>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</si>
  <si>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</si>
  <si>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</si>
  <si>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</si>
  <si>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</si>
  <si>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</si>
  <si>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</si>
  <si>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</si>
  <si>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</si>
  <si>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</si>
  <si>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</si>
  <si>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</si>
  <si>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</si>
  <si>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</si>
  <si>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</si>
  <si>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</si>
  <si>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</si>
  <si>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</si>
  <si>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</si>
  <si>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</si>
  <si>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</si>
  <si>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</si>
  <si>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</si>
  <si>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</si>
  <si>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</si>
  <si>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</si>
  <si>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</si>
  <si>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</si>
  <si>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</si>
  <si>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</si>
  <si>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</si>
  <si>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</si>
  <si>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</si>
  <si>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</si>
  <si>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</si>
  <si>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</si>
  <si>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</si>
  <si>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</si>
  <si>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</si>
  <si>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</si>
  <si>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</si>
  <si>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</si>
  <si>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</si>
  <si>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</si>
  <si>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</si>
  <si>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</si>
  <si>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</si>
  <si>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</si>
  <si>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</si>
  <si>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</si>
  <si>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</si>
  <si>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</si>
  <si>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</si>
  <si>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</si>
  <si>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</si>
  <si>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</si>
  <si>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</si>
  <si>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</si>
  <si>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</si>
  <si>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</si>
  <si>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</si>
  <si>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</si>
  <si>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</si>
  <si>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</si>
  <si>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</si>
  <si>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</si>
  <si>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</si>
  <si>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</si>
  <si>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</si>
  <si>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</si>
  <si>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</si>
  <si>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</si>
  <si>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</si>
  <si>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</si>
  <si>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</si>
  <si>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</si>
  <si>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</si>
  <si>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</si>
  <si>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</si>
  <si>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</si>
  <si>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</si>
  <si>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</si>
  <si>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</si>
  <si>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</si>
  <si>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</si>
  <si>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</si>
  <si>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</si>
  <si>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</si>
  <si>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</si>
  <si>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</si>
  <si>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</si>
  <si>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</si>
  <si>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</si>
  <si>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</si>
  <si>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</si>
  <si>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</si>
  <si>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</si>
  <si>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</si>
  <si>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</si>
  <si>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</si>
  <si>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</si>
  <si>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</si>
  <si>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</si>
  <si>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</si>
  <si>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</si>
  <si>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</si>
  <si>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</si>
  <si>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</si>
  <si>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</si>
  <si>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</si>
  <si>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</si>
  <si>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</si>
  <si>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</si>
  <si>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</si>
  <si>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</si>
  <si>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</si>
  <si>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</si>
  <si>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</si>
  <si>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</si>
  <si>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</si>
  <si>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</si>
  <si>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</si>
  <si>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</si>
  <si>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</si>
  <si>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</si>
  <si>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</si>
  <si>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</si>
  <si>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</si>
  <si>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</si>
  <si>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</si>
  <si>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</si>
  <si>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</si>
  <si>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</si>
  <si>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</si>
  <si>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</si>
  <si>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</si>
  <si>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</si>
  <si>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</si>
  <si>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</si>
  <si>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</si>
  <si>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</si>
  <si>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</si>
  <si>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</si>
  <si>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</si>
  <si>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</si>
  <si>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</si>
  <si>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</si>
  <si>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</si>
  <si>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</si>
  <si>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</si>
  <si>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</si>
  <si>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</si>
  <si>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</si>
  <si>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</si>
  <si>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</si>
  <si>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</si>
  <si>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</si>
  <si>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</si>
  <si>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</si>
  <si>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</si>
  <si>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</si>
  <si>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</si>
  <si>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</si>
  <si>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</si>
  <si>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</si>
  <si>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</si>
  <si>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</si>
  <si>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</si>
  <si>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</si>
  <si>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</si>
  <si>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</si>
  <si>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</si>
  <si>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</si>
  <si>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</si>
  <si>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</si>
  <si>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</si>
  <si>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</si>
  <si>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</si>
  <si>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</si>
  <si>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</si>
  <si>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</si>
  <si>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</si>
  <si>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</si>
  <si>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</si>
  <si>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</si>
  <si>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</si>
  <si>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</si>
  <si>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</si>
  <si>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</si>
  <si>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</si>
  <si>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</si>
  <si>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</si>
  <si>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</si>
  <si>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</si>
  <si>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</si>
  <si>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</si>
  <si>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</si>
  <si>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</si>
  <si>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</si>
  <si>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</si>
  <si>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</si>
  <si>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</si>
  <si>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</si>
  <si>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</si>
  <si>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</si>
  <si>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</si>
  <si>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</si>
  <si>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</si>
  <si>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</si>
  <si>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</si>
  <si>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</si>
  <si>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</si>
  <si>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</si>
  <si>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</si>
  <si>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</si>
  <si>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</si>
  <si>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</si>
  <si>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</si>
  <si>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</si>
  <si>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</si>
  <si>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</si>
  <si>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</si>
  <si>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</si>
  <si>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</si>
  <si>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</si>
  <si>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</si>
  <si>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</si>
  <si>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</si>
  <si>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</si>
  <si>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</si>
  <si>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</si>
  <si>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</si>
  <si>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</si>
  <si>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</si>
  <si>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</si>
  <si>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</si>
  <si>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</si>
  <si>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</si>
  <si>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</si>
  <si>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</si>
  <si>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</si>
  <si>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</si>
  <si>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</si>
  <si>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</si>
  <si>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</si>
  <si>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</si>
  <si>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</si>
  <si>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</si>
  <si>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</si>
  <si>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</si>
  <si>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</si>
  <si>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</si>
  <si>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</si>
  <si>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</si>
  <si>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</si>
  <si>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</si>
  <si>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</si>
  <si>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</si>
  <si>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</si>
  <si>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</si>
  <si>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</si>
  <si>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</si>
  <si>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</si>
  <si>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</si>
  <si>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</si>
  <si>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</si>
  <si>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</si>
  <si>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</si>
  <si>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</si>
  <si>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</si>
  <si>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</si>
  <si>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</si>
  <si>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</si>
  <si>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</si>
  <si>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</si>
  <si>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</si>
  <si>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</si>
  <si>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</si>
  <si>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</si>
  <si>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</si>
  <si>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</si>
  <si>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</si>
  <si>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</si>
  <si>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</si>
  <si>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</si>
  <si>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</si>
  <si>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</si>
  <si>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</si>
  <si>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</si>
  <si>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</si>
  <si>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</si>
  <si>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</si>
  <si>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</si>
  <si>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</si>
  <si>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</si>
  <si>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</si>
  <si>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</si>
  <si>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</si>
  <si>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</si>
  <si>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</si>
  <si>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</si>
  <si>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</si>
  <si>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</si>
  <si>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</si>
  <si>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</si>
  <si>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</si>
  <si>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</si>
  <si>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</si>
  <si>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</si>
  <si>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</si>
  <si>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</si>
  <si>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</si>
  <si>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</si>
  <si>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</si>
  <si>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</si>
  <si>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</si>
  <si>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</si>
  <si>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</si>
  <si>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</si>
  <si>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</si>
  <si>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</si>
  <si>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</si>
  <si>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</si>
  <si>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</si>
  <si>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</si>
  <si>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</si>
  <si>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</si>
  <si>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</si>
  <si>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</si>
  <si>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</si>
  <si>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</si>
  <si>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</si>
  <si>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</si>
  <si>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</si>
  <si>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</si>
  <si>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</si>
  <si>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</si>
  <si>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</si>
  <si>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</si>
  <si>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</si>
  <si>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</si>
  <si>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</si>
  <si>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</si>
  <si>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</si>
  <si>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</si>
  <si>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</si>
  <si>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</si>
  <si>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</si>
  <si>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</si>
  <si>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</si>
  <si>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</si>
  <si>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</si>
  <si>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</si>
  <si>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</si>
  <si>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</si>
  <si>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</si>
  <si>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</si>
  <si>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</si>
  <si>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</si>
  <si>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</si>
  <si>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</si>
  <si>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</si>
  <si>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</si>
  <si>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</si>
  <si>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</si>
  <si>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</si>
  <si>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</si>
  <si>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</si>
  <si>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</si>
  <si>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</si>
  <si>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</si>
  <si>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</si>
  <si>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</si>
  <si>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</si>
  <si>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</si>
  <si>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</si>
  <si>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</si>
  <si>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</si>
  <si>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</si>
  <si>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</si>
  <si>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</si>
  <si>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</si>
  <si>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</si>
  <si>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</si>
  <si>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</si>
  <si>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</si>
  <si>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</si>
  <si>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</si>
  <si>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</si>
  <si>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</si>
  <si>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</si>
  <si>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</si>
  <si>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</si>
  <si>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</si>
  <si>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</si>
  <si>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</si>
  <si>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</si>
  <si>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</si>
  <si>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</si>
  <si>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</si>
  <si>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</si>
  <si>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</si>
  <si>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</si>
  <si>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</si>
  <si>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</si>
  <si>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</si>
  <si>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</si>
  <si>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</si>
  <si>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</si>
  <si>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</si>
  <si>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</si>
  <si>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</si>
  <si>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</si>
  <si>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</si>
  <si>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</si>
  <si>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</si>
  <si>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</si>
  <si>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</si>
  <si>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</si>
  <si>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</si>
  <si>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</si>
  <si>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</si>
  <si>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</si>
  <si>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</si>
  <si>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</si>
  <si>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</si>
  <si>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</si>
  <si>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</si>
  <si>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</si>
  <si>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</si>
  <si>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</si>
  <si>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</si>
  <si>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</si>
  <si>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</si>
  <si>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</si>
  <si>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</si>
  <si>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</si>
  <si>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</si>
  <si>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</si>
  <si>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</si>
  <si>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</si>
  <si>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</si>
  <si>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</si>
  <si>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</si>
  <si>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</si>
  <si>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</si>
  <si>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</si>
  <si>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</si>
  <si>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</si>
  <si>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</si>
  <si>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</si>
  <si>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</si>
  <si>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</si>
  <si>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</si>
  <si>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</si>
  <si>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</si>
  <si>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</si>
  <si>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</si>
  <si>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</si>
  <si>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</si>
  <si>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</si>
  <si>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</si>
  <si>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</si>
  <si>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</si>
  <si>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</si>
  <si>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</si>
  <si>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</si>
  <si>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</si>
  <si>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</si>
  <si>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</si>
  <si>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</si>
  <si>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</si>
  <si>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</si>
  <si>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</si>
  <si>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</si>
  <si>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</si>
  <si>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</si>
  <si>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</si>
  <si>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</si>
  <si>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</si>
  <si>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</si>
  <si>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</si>
  <si>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</si>
  <si>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</si>
  <si>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</si>
  <si>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</si>
  <si>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</si>
  <si>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</si>
  <si>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</si>
  <si>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</si>
  <si>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</si>
  <si>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</si>
  <si>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</si>
  <si>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</si>
  <si>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</si>
  <si>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</si>
  <si>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</si>
  <si>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</si>
  <si>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</si>
  <si>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</si>
  <si>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</si>
  <si>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</si>
  <si>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</si>
  <si>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</si>
  <si>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</si>
  <si>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</si>
  <si>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</si>
  <si>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</si>
  <si>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</si>
  <si>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</si>
  <si>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</si>
  <si>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</si>
  <si>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</si>
  <si>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</si>
  <si>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</si>
  <si>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</si>
  <si>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</si>
  <si>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</si>
  <si>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</si>
  <si>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</si>
  <si>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</si>
  <si>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</si>
  <si>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</si>
  <si>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</si>
  <si>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</si>
  <si>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</si>
  <si>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</si>
  <si>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</si>
  <si>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</si>
  <si>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</si>
  <si>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</si>
  <si>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</si>
  <si>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</si>
  <si>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</si>
  <si>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</si>
  <si>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</si>
  <si>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</si>
  <si>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</si>
  <si>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</si>
  <si>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</si>
  <si>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</si>
  <si>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</si>
  <si>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</si>
  <si>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</si>
  <si>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</si>
  <si>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</si>
  <si>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</si>
  <si>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</si>
  <si>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</si>
  <si>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</si>
  <si>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</si>
  <si>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</si>
  <si>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</si>
  <si>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</si>
  <si>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</si>
  <si>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</si>
  <si>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</si>
  <si>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</si>
  <si>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</si>
  <si>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</si>
  <si>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</si>
  <si>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</si>
  <si>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</si>
  <si>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</si>
  <si>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</si>
  <si>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</si>
  <si>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</si>
  <si>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</si>
  <si>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</si>
  <si>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</si>
  <si>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</si>
  <si>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</si>
  <si>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</si>
  <si>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</si>
  <si>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</si>
  <si>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</si>
  <si>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</si>
  <si>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</si>
  <si>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</si>
  <si>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</si>
  <si>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</si>
  <si>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</si>
  <si>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</si>
  <si>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</si>
  <si>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</si>
  <si>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</si>
  <si>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</si>
  <si>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</si>
  <si>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</si>
  <si>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</si>
  <si>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</si>
  <si>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</si>
  <si>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</si>
  <si>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</si>
  <si>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</si>
  <si>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</si>
  <si>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</si>
  <si>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</si>
  <si>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</si>
  <si>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</si>
  <si>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</si>
  <si>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</si>
  <si>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</si>
  <si>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</si>
  <si>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</si>
  <si>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</si>
  <si>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</si>
  <si>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</si>
  <si>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</si>
  <si>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</si>
  <si>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</si>
  <si>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</si>
  <si>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</si>
  <si>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</si>
  <si>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</si>
  <si>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</si>
  <si>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</si>
  <si>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</si>
  <si>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</si>
  <si>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</si>
  <si>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</si>
  <si>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</si>
  <si>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</si>
  <si>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</si>
  <si>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</si>
  <si>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</si>
  <si>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</si>
  <si>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</si>
  <si>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</si>
  <si>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</si>
  <si>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</si>
  <si>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</si>
  <si>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</si>
  <si>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</si>
  <si>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</si>
  <si>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</si>
  <si>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</si>
  <si>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</si>
  <si>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</si>
  <si>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</si>
  <si>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</si>
  <si>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</si>
  <si>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</si>
  <si>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</si>
  <si>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</si>
  <si>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</si>
  <si>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</si>
  <si>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</si>
  <si>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</si>
  <si>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</si>
  <si>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</si>
  <si>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</si>
  <si>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</si>
  <si>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</si>
  <si>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</si>
  <si>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</si>
  <si>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</si>
  <si>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</si>
  <si>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</si>
  <si>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</si>
  <si>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</si>
  <si>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</si>
  <si>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</si>
  <si>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</si>
  <si>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</si>
  <si>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</si>
  <si>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</si>
  <si>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</si>
  <si>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</si>
  <si>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</si>
  <si>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</si>
  <si>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</si>
  <si>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</si>
  <si>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</si>
  <si>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</si>
  <si>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</si>
  <si>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</si>
  <si>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</si>
  <si>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</si>
  <si>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</si>
  <si>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</si>
  <si>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</si>
  <si>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</si>
  <si>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</si>
  <si>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</si>
  <si>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</si>
  <si>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</si>
  <si>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</si>
  <si>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</si>
  <si>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</si>
  <si>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</si>
  <si>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</si>
  <si>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</si>
  <si>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</si>
  <si>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</si>
  <si>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</si>
  <si>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</si>
  <si>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</si>
  <si>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</si>
  <si>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</si>
  <si>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</si>
  <si>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</si>
  <si>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</si>
  <si>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</si>
  <si>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</si>
  <si>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</si>
  <si>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</si>
  <si>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</si>
  <si>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</si>
  <si>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</si>
  <si>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</si>
  <si>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</si>
  <si>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</si>
  <si>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</si>
  <si>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</si>
  <si>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</si>
  <si>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</si>
  <si>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</si>
  <si>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</si>
  <si>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</si>
  <si>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</si>
  <si>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</si>
  <si>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</si>
  <si>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</si>
  <si>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</si>
  <si>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</si>
  <si>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</si>
  <si>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</si>
  <si>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</si>
  <si>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</si>
  <si>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</si>
  <si>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</si>
  <si>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</si>
  <si>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</si>
  <si>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</si>
  <si>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</si>
  <si>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</si>
  <si>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</si>
  <si>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</si>
  <si>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</si>
  <si>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</si>
  <si>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</si>
  <si>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</si>
  <si>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</si>
  <si>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</si>
  <si>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</si>
  <si>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</si>
  <si>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</si>
  <si>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</si>
  <si>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</si>
  <si>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</si>
  <si>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</si>
  <si>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</si>
  <si>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</si>
  <si>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</si>
  <si>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</si>
  <si>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</si>
  <si>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</si>
  <si>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</si>
  <si>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</si>
  <si>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</si>
  <si>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</si>
  <si>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</si>
  <si>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</si>
  <si>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</si>
  <si>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</si>
  <si>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</si>
  <si>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</si>
  <si>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</si>
  <si>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</si>
  <si>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</si>
  <si>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</si>
  <si>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</si>
  <si>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</si>
  <si>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</si>
  <si>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</si>
  <si>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</si>
  <si>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</si>
  <si>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</si>
  <si>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</si>
  <si>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</si>
  <si>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</si>
  <si>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</si>
  <si>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</si>
  <si>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</si>
  <si>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</si>
  <si>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</si>
  <si>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</si>
  <si>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</si>
  <si>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</si>
  <si>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</si>
  <si>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</si>
  <si>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</si>
  <si>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</si>
  <si>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</si>
  <si>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</si>
  <si>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</si>
  <si>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</si>
  <si>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</si>
  <si>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</si>
  <si>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</si>
  <si>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</si>
  <si>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</si>
  <si>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</si>
  <si>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</si>
  <si>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</si>
  <si>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</si>
  <si>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</si>
  <si>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</si>
  <si>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</si>
  <si>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</si>
  <si>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</si>
  <si>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</si>
  <si>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</si>
  <si>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</si>
  <si>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</si>
  <si>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</si>
  <si>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</si>
  <si>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</si>
  <si>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</si>
  <si>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</si>
  <si>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</si>
  <si>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</si>
  <si>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</si>
  <si>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</si>
  <si>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</si>
  <si>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</si>
  <si>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</si>
  <si>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</si>
  <si>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</si>
  <si>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</si>
  <si>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</si>
  <si>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</si>
  <si>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</si>
  <si>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</si>
  <si>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</si>
  <si>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</si>
  <si>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</si>
  <si>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</si>
  <si>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</si>
  <si>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</si>
  <si>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</si>
  <si>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</si>
  <si>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</si>
  <si>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</si>
  <si>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</si>
  <si>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</si>
  <si>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</si>
  <si>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</si>
  <si>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</si>
  <si>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</si>
  <si>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</si>
  <si>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</si>
  <si>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</si>
  <si>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</si>
  <si>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</si>
  <si>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</si>
  <si>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</si>
  <si>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</si>
  <si>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</si>
  <si>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</si>
  <si>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</si>
  <si>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</si>
  <si>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</si>
  <si>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</si>
  <si>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</si>
  <si>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</si>
  <si>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</si>
  <si>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</si>
  <si>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</si>
  <si>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</si>
  <si>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</si>
  <si>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</si>
  <si>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</si>
  <si>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</si>
  <si>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</si>
  <si>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</si>
  <si>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</si>
  <si>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</si>
  <si>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</si>
  <si>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</si>
  <si>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</si>
  <si>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</si>
  <si>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</si>
  <si>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</si>
  <si>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</si>
  <si>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</si>
  <si>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</si>
  <si>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</si>
  <si>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</si>
  <si>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</si>
  <si>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</si>
  <si>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</si>
  <si>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</si>
  <si>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</si>
  <si>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</si>
  <si>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</si>
  <si>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</si>
  <si>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</si>
  <si>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</si>
  <si>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</si>
  <si>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</si>
  <si>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</si>
  <si>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</si>
  <si>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</si>
  <si>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</si>
  <si>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</si>
  <si>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</si>
  <si>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</si>
  <si>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</si>
  <si>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</si>
  <si>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</si>
  <si>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</si>
  <si>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</si>
  <si>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</si>
  <si>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</si>
  <si>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</si>
  <si>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</si>
  <si>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</si>
  <si>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</si>
  <si>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</si>
  <si>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</si>
  <si>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</si>
  <si>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</si>
  <si>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</si>
  <si>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</si>
  <si>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</si>
  <si>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</si>
  <si>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</si>
  <si>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</si>
  <si>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</si>
  <si>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</si>
  <si>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</si>
  <si>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</si>
  <si>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</si>
  <si>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</si>
  <si>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</si>
  <si>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</si>
  <si>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</si>
  <si>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</si>
  <si>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</si>
  <si>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</si>
  <si>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</si>
  <si>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</si>
  <si>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</si>
  <si>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</si>
  <si>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</si>
  <si>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</si>
  <si>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</si>
  <si>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</si>
  <si>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</si>
  <si>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</si>
  <si>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</si>
  <si>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</si>
  <si>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</si>
  <si>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</si>
  <si>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</si>
  <si>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</si>
  <si>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</si>
  <si>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</si>
  <si>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</si>
  <si>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</si>
  <si>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</si>
  <si>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</si>
  <si>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</si>
  <si>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</si>
  <si>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</si>
  <si>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</si>
  <si>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</si>
  <si>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</si>
  <si>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</si>
  <si>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</si>
  <si>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</si>
  <si>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</si>
  <si>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</si>
  <si>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</si>
  <si>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</si>
  <si>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</si>
  <si>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</si>
  <si>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</si>
  <si>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</si>
  <si>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</si>
  <si>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</si>
  <si>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</si>
  <si>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</si>
  <si>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</si>
  <si>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</si>
  <si>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</si>
  <si>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</si>
  <si>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</si>
  <si>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</si>
  <si>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</si>
  <si>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</si>
  <si>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</si>
  <si>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</si>
  <si>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</si>
  <si>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</si>
  <si>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</si>
  <si>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</si>
  <si>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</si>
  <si>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</si>
  <si>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</si>
  <si>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</si>
  <si>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</si>
  <si>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</si>
  <si>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</si>
  <si>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</si>
  <si>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</si>
  <si>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</si>
  <si>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</si>
  <si>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</si>
  <si>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</si>
  <si>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</si>
  <si>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</si>
  <si>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</si>
  <si>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</si>
  <si>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</si>
  <si>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</si>
  <si>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</si>
  <si>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</si>
  <si>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</si>
  <si>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</si>
  <si>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</si>
  <si>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</si>
  <si>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</si>
  <si>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</si>
  <si>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</si>
  <si>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</si>
  <si>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</si>
  <si>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</si>
  <si>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</si>
  <si>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</si>
  <si>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</si>
  <si>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</si>
  <si>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</si>
  <si>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</si>
  <si>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</si>
  <si>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</si>
  <si>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</si>
  <si>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</si>
  <si>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</si>
  <si>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</si>
  <si>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</si>
  <si>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</si>
  <si>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</si>
  <si>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</si>
  <si>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</si>
  <si>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</si>
  <si>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</si>
  <si>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</si>
  <si>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</si>
  <si>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</si>
  <si>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</si>
  <si>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</si>
  <si>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</si>
  <si>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</si>
  <si>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</si>
  <si>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</si>
  <si>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</si>
  <si>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</si>
  <si>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</si>
  <si>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</si>
  <si>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</si>
  <si>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</si>
  <si>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</si>
  <si>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</si>
  <si>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</si>
  <si>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</si>
  <si>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</si>
  <si>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</si>
  <si>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</si>
  <si>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</si>
  <si>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</si>
  <si>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</si>
  <si>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</si>
  <si>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</si>
  <si>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</si>
  <si>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</si>
  <si>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</si>
  <si>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</si>
  <si>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</si>
  <si>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</si>
  <si>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</si>
  <si>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</si>
  <si>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</si>
  <si>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</si>
  <si>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</si>
  <si>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</si>
  <si>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</si>
  <si>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</si>
  <si>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</si>
  <si>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</si>
  <si>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</si>
  <si>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</si>
  <si>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</si>
  <si>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</si>
  <si>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</si>
  <si>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</si>
  <si>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</si>
  <si>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</si>
  <si>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</si>
  <si>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</si>
  <si>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</si>
  <si>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</si>
  <si>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</si>
  <si>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</si>
  <si>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</si>
  <si>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</si>
  <si>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</si>
  <si>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</si>
  <si>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</si>
  <si>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</si>
  <si>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</si>
  <si>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</si>
  <si>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</si>
  <si>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</si>
  <si>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</si>
  <si>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</si>
  <si>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</si>
  <si>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</si>
  <si>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</si>
  <si>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</si>
  <si>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</si>
  <si>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</si>
  <si>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</si>
  <si>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</si>
  <si>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</si>
  <si>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</si>
  <si>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</si>
  <si>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</si>
  <si>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</si>
  <si>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</si>
  <si>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</si>
  <si>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</si>
  <si>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</si>
  <si>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</si>
  <si>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</si>
  <si>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</si>
  <si>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</si>
  <si>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</si>
  <si>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</si>
  <si>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</si>
  <si>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</si>
  <si>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</si>
  <si>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</si>
  <si>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</si>
  <si>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</si>
  <si>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</si>
  <si>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</si>
  <si>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</si>
  <si>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</si>
  <si>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</si>
  <si>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</si>
  <si>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</si>
  <si>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</si>
  <si>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</si>
  <si>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</si>
  <si>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</si>
  <si>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</si>
  <si>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</si>
  <si>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</si>
  <si>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</si>
  <si>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</si>
  <si>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</si>
  <si>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</si>
  <si>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</si>
  <si>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</si>
  <si>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</si>
  <si>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</si>
  <si>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</si>
  <si>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</si>
  <si>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</si>
  <si>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</si>
  <si>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</si>
  <si>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</si>
  <si>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</si>
  <si>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</si>
  <si>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</si>
  <si>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</si>
  <si>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</si>
  <si>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</si>
  <si>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</si>
  <si>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</si>
  <si>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</si>
  <si>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</si>
  <si>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</si>
  <si>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</si>
  <si>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</si>
  <si>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</si>
  <si>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</si>
  <si>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</si>
  <si>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</si>
  <si>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</si>
  <si>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</si>
  <si>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</si>
  <si>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</si>
  <si>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</si>
  <si>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</si>
  <si>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</si>
  <si>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</si>
  <si>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</si>
  <si>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</si>
  <si>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</si>
  <si>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</si>
  <si>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</si>
  <si>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</si>
  <si>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</si>
  <si>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</si>
  <si>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</si>
  <si>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</si>
  <si>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</si>
  <si>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</si>
  <si>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</si>
  <si>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</si>
  <si>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</si>
  <si>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</si>
  <si>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</si>
  <si>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</si>
  <si>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</si>
  <si>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</si>
  <si>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</si>
  <si>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</si>
  <si>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</si>
  <si>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</si>
  <si>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</si>
  <si>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</si>
  <si>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</si>
  <si>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</si>
  <si>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</si>
  <si>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</si>
  <si>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</si>
  <si>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</si>
  <si>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</si>
  <si>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</si>
  <si>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</si>
  <si>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</si>
  <si>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</si>
  <si>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</si>
  <si>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</si>
  <si>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</si>
  <si>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</si>
  <si>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</si>
  <si>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</si>
  <si>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</si>
  <si>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</si>
  <si>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</si>
  <si>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</si>
  <si>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</si>
  <si>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</si>
  <si>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</si>
  <si>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</si>
  <si>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</si>
  <si>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</si>
  <si>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</si>
  <si>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</si>
  <si>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</si>
  <si>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</si>
  <si>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</si>
  <si>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</si>
  <si>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</si>
  <si>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</si>
  <si>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</si>
  <si>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</si>
  <si>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</si>
  <si>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</si>
  <si>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</si>
  <si>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</si>
  <si>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</si>
  <si>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</si>
  <si>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</si>
  <si>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</si>
  <si>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</si>
  <si>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</si>
  <si>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</si>
  <si>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</si>
  <si>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</si>
  <si>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</si>
  <si>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</si>
  <si>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</si>
  <si>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</si>
  <si>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</si>
  <si>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</si>
  <si>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</si>
  <si>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</si>
  <si>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</si>
  <si>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</si>
  <si>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</si>
  <si>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</si>
  <si>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</si>
  <si>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</si>
  <si>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</si>
  <si>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</si>
  <si>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</si>
  <si>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</si>
  <si>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</si>
  <si>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</si>
  <si>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</si>
  <si>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</si>
  <si>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</si>
  <si>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</si>
  <si>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</si>
  <si>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</si>
  <si>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</si>
  <si>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</si>
  <si>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</si>
  <si>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</si>
  <si>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</si>
  <si>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</si>
  <si>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</si>
  <si>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</si>
  <si>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</si>
  <si>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</si>
  <si>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</si>
  <si>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</si>
  <si>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</si>
  <si>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</si>
  <si>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</si>
  <si>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</si>
  <si>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</si>
  <si>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</si>
  <si>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</si>
  <si>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</si>
  <si>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</si>
  <si>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</si>
  <si>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</si>
  <si>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</si>
  <si>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</si>
  <si>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</si>
  <si>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</si>
  <si>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</si>
  <si>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</si>
  <si>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</si>
  <si>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</si>
  <si>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</si>
  <si>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</si>
  <si>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</si>
  <si>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</si>
  <si>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</si>
  <si>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</si>
  <si>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</si>
  <si>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</si>
  <si>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</si>
  <si>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</si>
  <si>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</si>
  <si>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</si>
  <si>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</si>
  <si>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</si>
  <si>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</si>
  <si>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</si>
  <si>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</si>
  <si>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</si>
  <si>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</si>
  <si>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</si>
  <si>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</si>
  <si>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</si>
  <si>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</si>
  <si>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</si>
  <si>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</si>
  <si>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</si>
  <si>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</si>
  <si>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</si>
  <si>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</si>
  <si>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</si>
  <si>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</si>
  <si>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</si>
  <si>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</si>
  <si>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</si>
  <si>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</si>
  <si>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</si>
  <si>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</si>
  <si>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</si>
  <si>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</si>
  <si>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</si>
  <si>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</si>
  <si>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</si>
  <si>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</si>
  <si>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</si>
  <si>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</si>
  <si>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</si>
  <si>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</si>
  <si>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</si>
  <si>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</si>
  <si>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</si>
  <si>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</si>
  <si>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</si>
  <si>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</si>
  <si>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</si>
  <si>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</si>
  <si>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</si>
  <si>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</si>
  <si>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</si>
  <si>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</si>
  <si>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</si>
  <si>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</si>
  <si>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</si>
  <si>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</si>
  <si>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</si>
  <si>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</si>
  <si>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</si>
  <si>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</si>
  <si>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</si>
  <si>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</si>
  <si>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</si>
  <si>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</si>
  <si>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</si>
  <si>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</si>
  <si>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</si>
  <si>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</si>
  <si>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</si>
  <si>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</si>
  <si>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</si>
  <si>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</si>
  <si>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</si>
  <si>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</si>
  <si>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</si>
  <si>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</si>
  <si>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</si>
  <si>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</si>
  <si>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</si>
  <si>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</si>
  <si>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</si>
  <si>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</si>
  <si>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</si>
  <si>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</si>
  <si>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</si>
  <si>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</si>
  <si>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</si>
  <si>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</si>
  <si>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</si>
  <si>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</si>
  <si>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</si>
  <si>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</si>
  <si>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</si>
  <si>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</si>
  <si>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</si>
  <si>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</si>
  <si>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</si>
  <si>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</si>
  <si>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</si>
  <si>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</si>
  <si>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</si>
  <si>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</si>
  <si>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</si>
  <si>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</si>
  <si>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</si>
  <si>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</si>
  <si>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</si>
  <si>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</si>
  <si>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</si>
  <si>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</si>
  <si>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</si>
  <si>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</si>
  <si>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</si>
  <si>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</si>
  <si>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</si>
  <si>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</si>
  <si>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</si>
  <si>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</si>
  <si>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</si>
  <si>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</si>
  <si>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</si>
  <si>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</si>
  <si>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</si>
  <si>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</si>
  <si>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</si>
  <si>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</si>
  <si>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</si>
  <si>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</si>
  <si>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</si>
  <si>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</si>
  <si>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</si>
  <si>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</si>
  <si>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</si>
  <si>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</si>
  <si>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</si>
  <si>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</si>
  <si>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</si>
  <si>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</si>
  <si>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</si>
  <si>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</si>
  <si>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</si>
  <si>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</si>
  <si>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</si>
  <si>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</si>
  <si>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</si>
  <si>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</si>
  <si>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</si>
  <si>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</si>
  <si>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</si>
  <si>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</si>
  <si>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</si>
  <si>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</si>
  <si>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</si>
  <si>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</si>
  <si>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</si>
  <si>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</si>
  <si>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</si>
  <si>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</si>
  <si>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</si>
  <si>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</si>
  <si>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</si>
  <si>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</si>
  <si>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</si>
  <si>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</si>
  <si>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</si>
  <si>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</si>
  <si>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</si>
  <si>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</si>
  <si>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</si>
  <si>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</si>
  <si>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</si>
  <si>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</si>
  <si>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</si>
  <si>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</si>
  <si>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</si>
  <si>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</si>
  <si>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</si>
  <si>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</si>
  <si>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</si>
  <si>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</si>
  <si>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</si>
  <si>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</si>
  <si>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</si>
  <si>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</si>
  <si>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</si>
  <si>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</si>
  <si>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</si>
  <si>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</si>
  <si>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</si>
  <si>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</si>
  <si>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</si>
  <si>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</si>
  <si>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</si>
  <si>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</si>
  <si>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</si>
  <si>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</si>
  <si>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</si>
  <si>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</si>
  <si>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</si>
  <si>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</si>
  <si>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</si>
  <si>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</si>
  <si>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</si>
  <si>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</si>
  <si>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</si>
  <si>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</si>
  <si>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</si>
  <si>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</si>
  <si>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</si>
  <si>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</si>
  <si>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</si>
  <si>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</si>
  <si>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</si>
  <si>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</si>
  <si>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</si>
  <si>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</si>
  <si>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</si>
  <si>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</si>
  <si>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</si>
  <si>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</si>
  <si>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</si>
  <si>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</si>
  <si>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</si>
  <si>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</si>
  <si>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</si>
  <si>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</si>
  <si>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</si>
  <si>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</si>
  <si>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</si>
  <si>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</si>
  <si>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</si>
  <si>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</si>
  <si>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</si>
  <si>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</si>
  <si>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</si>
  <si>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</si>
  <si>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</si>
  <si>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</si>
  <si>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</si>
  <si>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</si>
  <si>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</si>
  <si>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</si>
  <si>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</si>
  <si>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</si>
  <si>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</si>
  <si>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</si>
  <si>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</si>
  <si>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</si>
  <si>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</si>
  <si>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</si>
  <si>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</si>
  <si>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</si>
  <si>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</si>
  <si>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</si>
  <si>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</si>
  <si>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</si>
  <si>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</si>
  <si>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</si>
  <si>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</si>
  <si>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</si>
  <si>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</si>
  <si>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</si>
  <si>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</si>
  <si>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</si>
  <si>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</si>
  <si>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</si>
  <si>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</si>
  <si>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</si>
  <si>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</si>
  <si>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</si>
  <si>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</si>
  <si>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</si>
  <si>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</si>
  <si>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</si>
  <si>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</si>
  <si>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</si>
  <si>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</si>
  <si>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</si>
  <si>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</si>
  <si>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</si>
  <si>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</si>
  <si>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</si>
  <si>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</si>
  <si>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</si>
  <si>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</si>
  <si>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</si>
  <si>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</si>
  <si>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</si>
  <si>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</si>
  <si>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</si>
  <si>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</si>
  <si>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</si>
  <si>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</si>
  <si>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</si>
  <si>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</si>
  <si>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</si>
  <si>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</si>
  <si>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</si>
  <si>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</si>
  <si>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</si>
  <si>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</si>
  <si>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</si>
  <si>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</si>
  <si>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</si>
  <si>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</si>
  <si>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</si>
  <si>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</si>
  <si>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</si>
  <si>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</si>
  <si>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</si>
  <si>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</si>
  <si>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</si>
  <si>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</si>
  <si>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</si>
  <si>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</si>
  <si>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</si>
  <si>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</si>
  <si>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</si>
  <si>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</si>
  <si>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</si>
  <si>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</si>
  <si>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</si>
  <si>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</si>
  <si>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</si>
  <si>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</si>
  <si>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</si>
  <si>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</si>
  <si>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</si>
  <si>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</si>
  <si>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</si>
  <si>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</si>
  <si>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</si>
  <si>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</si>
  <si>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</si>
  <si>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</si>
  <si>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</si>
  <si>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</si>
  <si>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</si>
  <si>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</si>
  <si>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</si>
  <si>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</si>
  <si>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</si>
  <si>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</si>
  <si>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</si>
  <si>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</si>
  <si>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</si>
  <si>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</si>
  <si>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</si>
  <si>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</si>
  <si>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</si>
  <si>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</si>
  <si>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</si>
  <si>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</si>
  <si>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</si>
  <si>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</si>
  <si>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</si>
  <si>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</si>
  <si>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</si>
  <si>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</si>
  <si>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</si>
  <si>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</si>
  <si>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</si>
  <si>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</si>
  <si>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</si>
  <si>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</si>
  <si>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</si>
  <si>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</si>
  <si>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</si>
  <si>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</si>
  <si>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</si>
  <si>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</si>
  <si>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</si>
  <si>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</si>
  <si>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</si>
  <si>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</si>
  <si>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</si>
  <si>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</si>
  <si>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</si>
  <si>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</si>
  <si>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</si>
  <si>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</si>
  <si>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</si>
  <si>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</si>
  <si>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</si>
  <si>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</si>
  <si>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</si>
  <si>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</si>
  <si>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</si>
  <si>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</si>
  <si>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</si>
  <si>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</si>
  <si>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</si>
  <si>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</si>
  <si>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</si>
  <si>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</si>
  <si>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</si>
  <si>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</si>
  <si>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</si>
  <si>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</si>
  <si>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</si>
  <si>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</si>
  <si>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</si>
  <si>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</si>
  <si>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</si>
  <si>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</si>
  <si>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</si>
  <si>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</si>
  <si>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</si>
  <si>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</si>
  <si>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</si>
  <si>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</si>
  <si>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</si>
  <si>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</si>
  <si>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</si>
  <si>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</si>
  <si>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</si>
  <si>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</si>
  <si>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</si>
  <si>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</si>
  <si>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</si>
  <si>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</si>
  <si>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</si>
  <si>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</si>
  <si>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</si>
  <si>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</si>
  <si>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</si>
  <si>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</si>
  <si>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</si>
  <si>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</si>
  <si>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</si>
  <si>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</si>
  <si>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</si>
  <si>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</si>
  <si>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</si>
  <si>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</si>
  <si>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</si>
  <si>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</si>
  <si>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</si>
  <si>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</si>
  <si>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</si>
  <si>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</si>
  <si>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</si>
  <si>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</si>
  <si>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</si>
  <si>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</si>
  <si>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</si>
  <si>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</si>
  <si>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</si>
  <si>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</si>
  <si>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</si>
  <si>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</si>
  <si>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</si>
  <si>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</si>
  <si>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</si>
  <si>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</si>
  <si>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</si>
  <si>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</si>
  <si>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</si>
  <si>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</si>
  <si>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</si>
  <si>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</si>
  <si>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</si>
  <si>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</si>
  <si>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</si>
  <si>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</si>
  <si>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</si>
  <si>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</si>
  <si>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</si>
  <si>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</si>
  <si>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</si>
  <si>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</si>
  <si>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</si>
  <si>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</si>
  <si>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</si>
  <si>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</si>
  <si>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</si>
  <si>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</si>
  <si>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</si>
  <si>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</si>
  <si>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</si>
  <si>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</si>
  <si>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</si>
  <si>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</si>
  <si>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</si>
  <si>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</si>
  <si>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</si>
  <si>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</si>
  <si>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</si>
  <si>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</si>
  <si>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</si>
  <si>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</si>
  <si>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</si>
  <si>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</si>
  <si>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</si>
  <si>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</si>
  <si>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</si>
  <si>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</si>
  <si>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</si>
  <si>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</si>
  <si>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</si>
  <si>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</si>
  <si>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</si>
  <si>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</si>
  <si>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</si>
  <si>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</si>
  <si>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</si>
  <si>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</si>
  <si>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</si>
  <si>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</si>
  <si>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</si>
  <si>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</si>
  <si>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</si>
  <si>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</si>
  <si>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</si>
  <si>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</si>
  <si>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</si>
  <si>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</si>
  <si>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</si>
  <si>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</si>
  <si>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</si>
  <si>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</si>
  <si>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</si>
  <si>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</si>
  <si>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</si>
  <si>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</si>
  <si>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</si>
  <si>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</si>
  <si>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</si>
  <si>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</si>
  <si>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</si>
  <si>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</si>
  <si>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</si>
  <si>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</si>
  <si>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</si>
  <si>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</si>
  <si>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</si>
  <si>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</si>
  <si>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</si>
  <si>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</si>
  <si>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</si>
  <si>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</si>
  <si>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</si>
  <si>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</si>
  <si>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</si>
  <si>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</si>
  <si>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</si>
  <si>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</si>
  <si>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</si>
  <si>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</si>
  <si>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</si>
  <si>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</si>
  <si>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</si>
  <si>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</si>
  <si>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</si>
  <si>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</si>
  <si>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</si>
  <si>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</si>
  <si>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</si>
  <si>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</si>
  <si>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</si>
  <si>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</si>
  <si>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</si>
  <si>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</si>
  <si>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</si>
  <si>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</si>
  <si>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</si>
  <si>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</si>
  <si>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</si>
  <si>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</si>
  <si>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</si>
  <si>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</si>
  <si>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</si>
  <si>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</si>
  <si>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</si>
  <si>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</si>
  <si>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</si>
  <si>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</si>
  <si>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</si>
  <si>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</si>
  <si>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</si>
  <si>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</si>
  <si>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</si>
  <si>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</si>
  <si>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</si>
  <si>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</si>
  <si>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</si>
  <si>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</si>
  <si>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</si>
  <si>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</si>
  <si>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</si>
  <si>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</si>
  <si>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</si>
  <si>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</si>
  <si>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</si>
  <si>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</si>
  <si>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</si>
  <si>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</si>
  <si>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</si>
  <si>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</si>
  <si>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</si>
  <si>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</si>
  <si>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</si>
  <si>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</si>
  <si>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</si>
  <si>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</si>
  <si>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</si>
  <si>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</si>
  <si>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</si>
  <si>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</si>
  <si>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</si>
  <si>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</si>
  <si>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</si>
  <si>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</si>
  <si>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</si>
  <si>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</si>
  <si>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</si>
  <si>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</si>
  <si>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</si>
  <si>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</si>
  <si>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</si>
  <si>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</si>
  <si>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</si>
  <si>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</si>
  <si>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</si>
  <si>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</si>
  <si>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</si>
  <si>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</si>
  <si>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</si>
  <si>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</si>
  <si>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</si>
  <si>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</si>
  <si>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</si>
  <si>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</si>
  <si>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</si>
  <si>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</si>
  <si>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</si>
  <si>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</si>
  <si>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</si>
  <si>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</si>
  <si>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</si>
  <si>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</si>
  <si>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</si>
  <si>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</si>
  <si>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</si>
  <si>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</si>
  <si>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</si>
  <si>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</si>
  <si>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</si>
  <si>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</si>
  <si>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</si>
  <si>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</si>
  <si>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</si>
  <si>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</si>
  <si>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</si>
  <si>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</si>
  <si>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</si>
  <si>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</si>
  <si>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</si>
  <si>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</si>
  <si>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</si>
  <si>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</si>
  <si>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</si>
  <si>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</si>
  <si>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</si>
  <si>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</si>
  <si>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</si>
  <si>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</si>
  <si>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</si>
  <si>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</si>
  <si>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</si>
  <si>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</si>
  <si>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</si>
  <si>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</si>
  <si>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</si>
  <si>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</si>
  <si>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</si>
  <si>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</si>
  <si>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</si>
  <si>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</si>
  <si>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</si>
  <si>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</si>
  <si>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</si>
  <si>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</si>
  <si>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</si>
  <si>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</si>
  <si>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</si>
  <si>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</si>
  <si>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</si>
  <si>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</si>
  <si>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</si>
  <si>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</si>
  <si>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</si>
  <si>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</si>
  <si>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</si>
  <si>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</si>
  <si>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</si>
  <si>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</si>
  <si>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</si>
  <si>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</si>
  <si>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</si>
  <si>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</si>
  <si>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</si>
  <si>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</si>
  <si>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</si>
  <si>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</si>
  <si>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</si>
  <si>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</si>
  <si>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</si>
  <si>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</si>
  <si>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</si>
  <si>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</si>
  <si>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</si>
  <si>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</si>
  <si>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</si>
  <si>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</si>
  <si>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</si>
  <si>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</si>
  <si>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</si>
  <si>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</si>
  <si>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</si>
  <si>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</si>
  <si>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</si>
  <si>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</si>
  <si>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</si>
  <si>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</si>
  <si>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</si>
  <si>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</si>
  <si>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</si>
  <si>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</si>
  <si>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</si>
  <si>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</si>
  <si>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</si>
  <si>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</si>
  <si>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</si>
  <si>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</si>
  <si>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</si>
  <si>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</si>
  <si>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</si>
  <si>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</si>
  <si>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</si>
  <si>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</si>
  <si>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</si>
  <si>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</si>
  <si>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</si>
  <si>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</si>
  <si>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</si>
  <si>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</si>
  <si>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</si>
  <si>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</si>
  <si>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</si>
  <si>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</si>
  <si>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</si>
  <si>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</si>
  <si>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</si>
  <si>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</si>
  <si>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</si>
  <si>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</si>
  <si>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</si>
  <si>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</si>
  <si>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</si>
  <si>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</si>
  <si>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</si>
  <si>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</si>
  <si>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</si>
  <si>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</si>
  <si>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</si>
  <si>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</si>
  <si>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</si>
  <si>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</si>
  <si>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</si>
  <si>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</si>
  <si>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</si>
  <si>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</si>
  <si>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</si>
  <si>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</si>
  <si>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</si>
  <si>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</si>
  <si>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</si>
  <si>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</si>
  <si>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</si>
  <si>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</si>
  <si>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</si>
  <si>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</si>
  <si>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</si>
  <si>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</si>
  <si>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</si>
  <si>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</si>
  <si>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</si>
  <si>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</si>
  <si>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</si>
  <si>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</si>
  <si>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</si>
  <si>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</si>
  <si>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</si>
  <si>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</si>
  <si>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</si>
  <si>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</si>
  <si>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</si>
  <si>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</si>
  <si>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</si>
  <si>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</si>
  <si>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</si>
  <si>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</si>
  <si>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</si>
  <si>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</si>
  <si>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</si>
  <si>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</si>
  <si>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</si>
  <si>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</si>
  <si>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</si>
  <si>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</si>
  <si>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</si>
  <si>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</si>
  <si>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</si>
  <si>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</si>
  <si>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</si>
  <si>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</si>
  <si>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</si>
  <si>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</si>
  <si>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</si>
  <si>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</si>
  <si>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</si>
  <si>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</si>
  <si>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</si>
  <si>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</si>
  <si>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</si>
  <si>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</si>
  <si>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</si>
  <si>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</si>
  <si>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</si>
  <si>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</si>
  <si>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</si>
  <si>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</si>
  <si>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</si>
  <si>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</si>
  <si>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</si>
  <si>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</si>
  <si>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</si>
  <si>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</si>
  <si>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</si>
  <si>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</si>
  <si>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</si>
  <si>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</si>
  <si>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</si>
  <si>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</si>
  <si>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</si>
  <si>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</si>
  <si>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</si>
  <si>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</si>
  <si>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</si>
  <si>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</si>
  <si>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</si>
  <si>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</si>
  <si>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</si>
  <si>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</si>
  <si>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</si>
  <si>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</si>
  <si>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</si>
  <si>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</si>
  <si>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</si>
  <si>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</si>
  <si>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</si>
  <si>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</si>
  <si>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</si>
  <si>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</si>
  <si>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</si>
  <si>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</si>
  <si>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</si>
  <si>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</si>
  <si>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</si>
  <si>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</si>
  <si>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</si>
  <si>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</si>
  <si>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</si>
  <si>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</si>
  <si>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</si>
  <si>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</si>
  <si>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</si>
  <si>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</si>
  <si>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</si>
  <si>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</si>
  <si>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</si>
  <si>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</si>
  <si>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</si>
  <si>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</si>
  <si>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</si>
  <si>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</si>
  <si>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</si>
  <si>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</si>
  <si>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</si>
  <si>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</si>
  <si>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</si>
  <si>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</si>
  <si>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</si>
  <si>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</si>
  <si>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</si>
  <si>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</si>
  <si>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</si>
  <si>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</si>
  <si>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</si>
  <si>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</si>
  <si>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</si>
  <si>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</si>
  <si>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</si>
  <si>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</si>
  <si>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</si>
  <si>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</si>
  <si>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</si>
  <si>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</si>
  <si>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</si>
  <si>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</si>
  <si>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</si>
  <si>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</si>
  <si>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</si>
  <si>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</si>
  <si>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</si>
  <si>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</si>
  <si>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</si>
  <si>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</si>
  <si>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</si>
  <si>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</si>
  <si>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</si>
  <si>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</si>
  <si>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</si>
  <si>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</si>
  <si>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</si>
  <si>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</si>
  <si>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</si>
  <si>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</si>
  <si>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</si>
  <si>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</si>
  <si>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</si>
  <si>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</si>
  <si>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</si>
  <si>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</si>
  <si>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</si>
  <si>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</si>
  <si>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</si>
  <si>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</si>
  <si>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</si>
  <si>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</si>
  <si>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</si>
  <si>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</si>
  <si>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</si>
  <si>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</si>
  <si>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</si>
  <si>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</si>
  <si>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</si>
  <si>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</si>
  <si>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</si>
  <si>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</si>
  <si>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</si>
  <si>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</si>
  <si>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</si>
  <si>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</si>
  <si>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</si>
  <si>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</si>
  <si>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</si>
  <si>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</si>
  <si>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</si>
  <si>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</si>
  <si>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</si>
  <si>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</si>
  <si>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</si>
  <si>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</si>
  <si>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</si>
  <si>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</si>
  <si>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</si>
  <si>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</si>
  <si>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</si>
  <si>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</si>
  <si>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</si>
  <si>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</si>
  <si>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</si>
  <si>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</si>
  <si>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</si>
  <si>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</si>
  <si>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</si>
  <si>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</si>
  <si>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</si>
  <si>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</si>
  <si>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</si>
  <si>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</si>
  <si>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</si>
  <si>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</si>
  <si>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</si>
  <si>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</si>
  <si>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</si>
  <si>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</si>
  <si>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</si>
  <si>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</si>
  <si>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</si>
  <si>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</si>
  <si>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</si>
  <si>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</si>
  <si>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</si>
  <si>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</si>
  <si>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</si>
  <si>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</si>
  <si>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</si>
  <si>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</si>
  <si>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</si>
  <si>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</si>
  <si>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</si>
  <si>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</si>
  <si>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</si>
  <si>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</si>
  <si>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</si>
  <si>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</si>
  <si>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</si>
  <si>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</si>
  <si>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</si>
  <si>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</si>
  <si>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</si>
  <si>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</si>
  <si>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</si>
  <si>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</si>
  <si>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</si>
  <si>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</si>
  <si>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</si>
  <si>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</si>
  <si>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</si>
  <si>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</si>
  <si>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</si>
  <si>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</si>
  <si>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</si>
  <si>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</si>
  <si>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</si>
  <si>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</si>
  <si>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</si>
  <si>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</si>
  <si>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</si>
  <si>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</si>
  <si>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</si>
  <si>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City of Novi Sad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</si>
</sst>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8225</c:v>
                </c:pt>
                <c:pt idx="1">
                  <c:v>10303</c:v>
                </c:pt>
                <c:pt idx="2">
                  <c:v>11600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6653</c:v>
                </c:pt>
                <c:pt idx="1">
                  <c:v>8216</c:v>
                </c:pt>
                <c:pt idx="2">
                  <c:v>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792"/>
        <c:axId val="199078656"/>
      </c:barChart>
      <c:catAx>
        <c:axId val="1984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auto val="1"/>
        <c:lblAlgn val="ctr"/>
        <c:lblOffset val="100"/>
        <c:noMultiLvlLbl val="0"/>
      </c:catAx>
      <c:valAx>
        <c:axId val="1990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4149</c:v>
                </c:pt>
                <c:pt idx="1">
                  <c:v>3683</c:v>
                </c:pt>
                <c:pt idx="2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197824"/>
        <c:axId val="203298304"/>
      </c:barChart>
      <c:catAx>
        <c:axId val="2031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298304"/>
        <c:crosses val="autoZero"/>
        <c:auto val="1"/>
        <c:lblAlgn val="ctr"/>
        <c:lblOffset val="100"/>
        <c:noMultiLvlLbl val="0"/>
      </c:catAx>
      <c:valAx>
        <c:axId val="20329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782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377</c:v>
                </c:pt>
                <c:pt idx="1">
                  <c:v>227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01952"/>
        <c:axId val="203503872"/>
      </c:barChart>
      <c:catAx>
        <c:axId val="20350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3872"/>
        <c:crosses val="autoZero"/>
        <c:auto val="1"/>
        <c:lblAlgn val="ctr"/>
        <c:lblOffset val="100"/>
        <c:noMultiLvlLbl val="0"/>
      </c:catAx>
      <c:valAx>
        <c:axId val="20350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402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832704"/>
        <c:axId val="203838976"/>
      </c:barChart>
      <c:catAx>
        <c:axId val="20383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38976"/>
        <c:crosses val="autoZero"/>
        <c:auto val="1"/>
        <c:lblAlgn val="ctr"/>
        <c:lblOffset val="100"/>
        <c:noMultiLvlLbl val="0"/>
      </c:catAx>
      <c:valAx>
        <c:axId val="20383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3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160029</c:v>
                </c:pt>
                <c:pt idx="1">
                  <c:v>161132</c:v>
                </c:pt>
                <c:pt idx="2">
                  <c:v>163686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921664"/>
        <c:axId val="203927552"/>
      </c:barChart>
      <c:catAx>
        <c:axId val="2039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927552"/>
        <c:crosses val="autoZero"/>
        <c:auto val="1"/>
        <c:lblAlgn val="ctr"/>
        <c:lblOffset val="100"/>
        <c:noMultiLvlLbl val="0"/>
      </c:catAx>
      <c:valAx>
        <c:axId val="2039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921664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18.826120089059316</c:v>
                </c:pt>
                <c:pt idx="1">
                  <c:v>63.521205826280095</c:v>
                </c:pt>
                <c:pt idx="2">
                  <c:v>17.652674084660593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201</c:v>
                </c:pt>
                <c:pt idx="1">
                  <c:v>203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407936"/>
        <c:axId val="204409856"/>
      </c:barChart>
      <c:catAx>
        <c:axId val="2044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9856"/>
        <c:crosses val="autoZero"/>
        <c:auto val="1"/>
        <c:lblAlgn val="ctr"/>
        <c:lblOffset val="100"/>
        <c:noMultiLvlLbl val="0"/>
      </c:catAx>
      <c:valAx>
        <c:axId val="20440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40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5137408"/>
        <c:axId val="205152256"/>
      </c:barChart>
      <c:catAx>
        <c:axId val="2051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52256"/>
        <c:crosses val="autoZero"/>
        <c:auto val="1"/>
        <c:lblAlgn val="ctr"/>
        <c:lblOffset val="100"/>
        <c:noMultiLvlLbl val="0"/>
      </c:catAx>
      <c:valAx>
        <c:axId val="20515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51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92.4</c:v>
                </c:pt>
                <c:pt idx="1">
                  <c:v>95.4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93.6</c:v>
                </c:pt>
                <c:pt idx="1">
                  <c:v>103.3</c:v>
                </c:pt>
                <c:pt idx="2">
                  <c:v>99.9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27136"/>
        <c:axId val="205346688"/>
      </c:barChart>
      <c:catAx>
        <c:axId val="20522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346688"/>
        <c:crosses val="autoZero"/>
        <c:auto val="1"/>
        <c:lblAlgn val="ctr"/>
        <c:lblOffset val="100"/>
        <c:noMultiLvlLbl val="0"/>
      </c:catAx>
      <c:valAx>
        <c:axId val="20534668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71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5012</c:v>
                </c:pt>
                <c:pt idx="1">
                  <c:v>3959</c:v>
                </c:pt>
                <c:pt idx="2">
                  <c:v>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422080"/>
        <c:axId val="217794048"/>
      </c:barChart>
      <c:catAx>
        <c:axId val="2174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794048"/>
        <c:crosses val="autoZero"/>
        <c:auto val="1"/>
        <c:lblAlgn val="ctr"/>
        <c:lblOffset val="100"/>
        <c:noMultiLvlLbl val="0"/>
      </c:catAx>
      <c:valAx>
        <c:axId val="21779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673</c:v>
                </c:pt>
                <c:pt idx="1">
                  <c:v>927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963</c:v>
                </c:pt>
                <c:pt idx="1">
                  <c:v>1084</c:v>
                </c:pt>
                <c:pt idx="2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8309760"/>
        <c:axId val="218312064"/>
      </c:barChart>
      <c:catAx>
        <c:axId val="2183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12064"/>
        <c:crosses val="autoZero"/>
        <c:auto val="1"/>
        <c:lblAlgn val="ctr"/>
        <c:lblOffset val="100"/>
        <c:noMultiLvlLbl val="0"/>
      </c:catAx>
      <c:valAx>
        <c:axId val="21831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09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1483</c:v>
                </c:pt>
                <c:pt idx="1">
                  <c:v>2108</c:v>
                </c:pt>
                <c:pt idx="2">
                  <c:v>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498</c:v>
                </c:pt>
                <c:pt idx="1">
                  <c:v>692</c:v>
                </c:pt>
                <c:pt idx="2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2928"/>
        <c:axId val="199534464"/>
      </c:barChart>
      <c:catAx>
        <c:axId val="1995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4464"/>
        <c:crosses val="autoZero"/>
        <c:auto val="1"/>
        <c:lblAlgn val="ctr"/>
        <c:lblOffset val="100"/>
        <c:noMultiLvlLbl val="0"/>
      </c:catAx>
      <c:valAx>
        <c:axId val="1995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1584</c:v>
                </c:pt>
                <c:pt idx="1">
                  <c:v>1684</c:v>
                </c:pt>
                <c:pt idx="2">
                  <c:v>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2281</c:v>
                </c:pt>
                <c:pt idx="1">
                  <c:v>3485</c:v>
                </c:pt>
                <c:pt idx="2">
                  <c:v>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436928"/>
        <c:axId val="219500544"/>
      </c:barChart>
      <c:catAx>
        <c:axId val="2194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500544"/>
        <c:crosses val="autoZero"/>
        <c:auto val="1"/>
        <c:lblAlgn val="ctr"/>
        <c:lblOffset val="100"/>
        <c:noMultiLvlLbl val="0"/>
      </c:catAx>
      <c:valAx>
        <c:axId val="2195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692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2.694830817127376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2.6221514713499645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2.4371988078417761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2.6169988311642527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3.1417545553407118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3.5751187141179628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3.7443422654802938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4.1448922420222214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4.0703145551237583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3.6882056066149054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3.2686722188624597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3.1376866815098858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3.093482452548252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3.3852846020127845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3.0156504665851283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1.747558597722533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1.3950095323843437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0.99147644836647741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1195264"/>
        <c:axId val="221197824"/>
      </c:barChart>
      <c:catAx>
        <c:axId val="221195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1197824"/>
        <c:crosses val="autoZero"/>
        <c:auto val="1"/>
        <c:lblAlgn val="ctr"/>
        <c:lblOffset val="100"/>
        <c:noMultiLvlLbl val="0"/>
      </c:catAx>
      <c:valAx>
        <c:axId val="2211978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1195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2.8534778965295611</c:v>
                </c:pt>
                <c:pt idx="1">
                  <c:v>2.7639846722514054</c:v>
                </c:pt>
                <c:pt idx="2">
                  <c:v>2.5874389479935891</c:v>
                </c:pt>
                <c:pt idx="3">
                  <c:v>2.5345565881928609</c:v>
                </c:pt>
                <c:pt idx="4">
                  <c:v>3.0669056768535268</c:v>
                </c:pt>
                <c:pt idx="5">
                  <c:v>3.4151156767721695</c:v>
                </c:pt>
                <c:pt idx="6">
                  <c:v>3.503252943106717</c:v>
                </c:pt>
                <c:pt idx="7">
                  <c:v>3.8680056299373824</c:v>
                </c:pt>
                <c:pt idx="8">
                  <c:v>3.8075299056524465</c:v>
                </c:pt>
                <c:pt idx="9">
                  <c:v>3.4623030132097421</c:v>
                </c:pt>
                <c:pt idx="10">
                  <c:v>2.967107172203947</c:v>
                </c:pt>
                <c:pt idx="11">
                  <c:v>2.7441876862747225</c:v>
                </c:pt>
                <c:pt idx="12">
                  <c:v>2.5378108872575211</c:v>
                </c:pt>
                <c:pt idx="13">
                  <c:v>2.5207258171680547</c:v>
                </c:pt>
                <c:pt idx="14">
                  <c:v>2.1228877565133439</c:v>
                </c:pt>
                <c:pt idx="15">
                  <c:v>1.1091735978716883</c:v>
                </c:pt>
                <c:pt idx="16">
                  <c:v>0.84774490634398481</c:v>
                </c:pt>
                <c:pt idx="17">
                  <c:v>0.51716235969225177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2057216"/>
        <c:axId val="222059136"/>
      </c:barChart>
      <c:catAx>
        <c:axId val="2220572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2059136"/>
        <c:crosses val="autoZero"/>
        <c:auto val="1"/>
        <c:lblAlgn val="ctr"/>
        <c:lblOffset val="100"/>
        <c:noMultiLvlLbl val="0"/>
      </c:catAx>
      <c:valAx>
        <c:axId val="2220591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57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0.35876814909344829</c:v>
                </c:pt>
                <c:pt idx="1">
                  <c:v>0.39232841707635474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0.90354193253232518</c:v>
                </c:pt>
                <c:pt idx="1">
                  <c:v>0.49093131127961553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2.3199537694734054</c:v>
                </c:pt>
                <c:pt idx="1">
                  <c:v>1.0151931783462489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11.353567214851557</c:v>
                </c:pt>
                <c:pt idx="1">
                  <c:v>9.5568424853484437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47.565673834003512</c:v>
                </c:pt>
                <c:pt idx="1">
                  <c:v>55.445379551704022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7.6214153283089736</c:v>
                </c:pt>
                <c:pt idx="1">
                  <c:v>6.7084687387162178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29.877079771736774</c:v>
                </c:pt>
                <c:pt idx="1">
                  <c:v>26.390856317529092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676480"/>
        <c:axId val="222678400"/>
      </c:barChart>
      <c:catAx>
        <c:axId val="22267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678400"/>
        <c:crosses val="autoZero"/>
        <c:auto val="1"/>
        <c:lblAlgn val="ctr"/>
        <c:lblOffset val="100"/>
        <c:noMultiLvlLbl val="0"/>
      </c:catAx>
      <c:valAx>
        <c:axId val="222678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676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14.950880065493246</c:v>
                </c:pt>
                <c:pt idx="1">
                  <c:v>12.318417909618642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21.402687149358311</c:v>
                </c:pt>
                <c:pt idx="1">
                  <c:v>25.01458211815682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63.216633358214345</c:v>
                </c:pt>
                <c:pt idx="1">
                  <c:v>62.207316056995253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0.42979942693409745</c:v>
                </c:pt>
                <c:pt idx="1">
                  <c:v>0.45968391522928642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073216"/>
        <c:axId val="224075136"/>
      </c:barChart>
      <c:catAx>
        <c:axId val="22407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75136"/>
        <c:crosses val="autoZero"/>
        <c:auto val="1"/>
        <c:lblAlgn val="ctr"/>
        <c:lblOffset val="100"/>
        <c:noMultiLvlLbl val="0"/>
      </c:catAx>
      <c:valAx>
        <c:axId val="224075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73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114</c:v>
                </c:pt>
                <c:pt idx="3">
                  <c:v>175</c:v>
                </c:pt>
                <c:pt idx="4">
                  <c:v>163</c:v>
                </c:pt>
                <c:pt idx="5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146</c:v>
                </c:pt>
                <c:pt idx="3">
                  <c:v>169</c:v>
                </c:pt>
                <c:pt idx="4">
                  <c:v>77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4101504"/>
        <c:axId val="224126080"/>
      </c:barChart>
      <c:catAx>
        <c:axId val="22410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26080"/>
        <c:crosses val="autoZero"/>
        <c:auto val="1"/>
        <c:lblAlgn val="ctr"/>
        <c:lblOffset val="100"/>
        <c:noMultiLvlLbl val="0"/>
      </c:catAx>
      <c:valAx>
        <c:axId val="224126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0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0.48</c:v>
                </c:pt>
                <c:pt idx="1">
                  <c:v>0.3</c:v>
                </c:pt>
                <c:pt idx="3">
                  <c:v>0.27</c:v>
                </c:pt>
                <c:pt idx="4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4165248"/>
        <c:axId val="224187136"/>
      </c:barChart>
      <c:catAx>
        <c:axId val="22416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87136"/>
        <c:crosses val="autoZero"/>
        <c:auto val="1"/>
        <c:lblAlgn val="ctr"/>
        <c:lblOffset val="100"/>
        <c:noMultiLvlLbl val="0"/>
      </c:catAx>
      <c:valAx>
        <c:axId val="2241871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65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4</c:v>
                </c:pt>
                <c:pt idx="1">
                  <c:v>60.682460334709845</c:v>
                </c:pt>
                <c:pt idx="2">
                  <c:v>16.406712734452121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96</c:v>
                </c:pt>
                <c:pt idx="1">
                  <c:v>39.317539665290155</c:v>
                </c:pt>
                <c:pt idx="2">
                  <c:v>83.593287265547872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970240"/>
        <c:axId val="225047296"/>
      </c:barChart>
      <c:catAx>
        <c:axId val="224970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047296"/>
        <c:crosses val="autoZero"/>
        <c:auto val="1"/>
        <c:lblAlgn val="ctr"/>
        <c:lblOffset val="100"/>
        <c:noMultiLvlLbl val="0"/>
      </c:catAx>
      <c:valAx>
        <c:axId val="225047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970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708480"/>
        <c:axId val="226837632"/>
      </c:barChart>
      <c:catAx>
        <c:axId val="2267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37632"/>
        <c:crosses val="autoZero"/>
        <c:auto val="1"/>
        <c:lblAlgn val="ctr"/>
        <c:lblOffset val="100"/>
        <c:noMultiLvlLbl val="0"/>
      </c:catAx>
      <c:valAx>
        <c:axId val="2268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7084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2005</c:v>
                </c:pt>
                <c:pt idx="1">
                  <c:v>2061</c:v>
                </c:pt>
                <c:pt idx="2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2098</c:v>
                </c:pt>
                <c:pt idx="1">
                  <c:v>2126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45280"/>
        <c:axId val="227497088"/>
      </c:barChart>
      <c:catAx>
        <c:axId val="2269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497088"/>
        <c:crosses val="autoZero"/>
        <c:auto val="1"/>
        <c:lblAlgn val="ctr"/>
        <c:lblOffset val="100"/>
        <c:noMultiLvlLbl val="0"/>
      </c:catAx>
      <c:valAx>
        <c:axId val="227497088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945280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7806</c:v>
                </c:pt>
                <c:pt idx="1">
                  <c:v>6888</c:v>
                </c:pt>
                <c:pt idx="2">
                  <c:v>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5164</c:v>
                </c:pt>
                <c:pt idx="1">
                  <c:v>4568</c:v>
                </c:pt>
                <c:pt idx="2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9024"/>
        <c:axId val="200151040"/>
      </c:barChart>
      <c:catAx>
        <c:axId val="1999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0151040"/>
        <c:crosses val="autoZero"/>
        <c:auto val="1"/>
        <c:lblAlgn val="ctr"/>
        <c:lblOffset val="100"/>
        <c:noMultiLvlLbl val="0"/>
      </c:catAx>
      <c:valAx>
        <c:axId val="2001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969024"/>
        <c:crosses val="autoZero"/>
        <c:crossBetween val="between"/>
        <c:majorUnit val="2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2239</c:v>
                </c:pt>
                <c:pt idx="1">
                  <c:v>2496</c:v>
                </c:pt>
                <c:pt idx="2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2279</c:v>
                </c:pt>
                <c:pt idx="1">
                  <c:v>2707</c:v>
                </c:pt>
                <c:pt idx="2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170368"/>
        <c:axId val="228172544"/>
      </c:barChart>
      <c:catAx>
        <c:axId val="2281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172544"/>
        <c:crosses val="autoZero"/>
        <c:auto val="1"/>
        <c:lblAlgn val="ctr"/>
        <c:lblOffset val="100"/>
        <c:noMultiLvlLbl val="0"/>
      </c:catAx>
      <c:valAx>
        <c:axId val="22817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17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21.980252837501155</c:v>
                </c:pt>
                <c:pt idx="1">
                  <c:v>37.267638674426891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26.501799390975361</c:v>
                </c:pt>
                <c:pt idx="1">
                  <c:v>26.955398503385204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19.479560764049094</c:v>
                </c:pt>
                <c:pt idx="1">
                  <c:v>16.757483073999289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18.150779736089323</c:v>
                </c:pt>
                <c:pt idx="1">
                  <c:v>13.610583204656134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8.6140075666697431</c:v>
                </c:pt>
                <c:pt idx="1">
                  <c:v>3.8335906877301347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5.2735997047153278</c:v>
                </c:pt>
                <c:pt idx="1">
                  <c:v>1.5753058558023516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576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52.23</c:v>
                </c:pt>
                <c:pt idx="1">
                  <c:v>40.369999999999997</c:v>
                </c:pt>
                <c:pt idx="2">
                  <c:v>6.25</c:v>
                </c:pt>
                <c:pt idx="3">
                  <c:v>0.81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53.12</c:v>
                </c:pt>
                <c:pt idx="1">
                  <c:v>37.64</c:v>
                </c:pt>
                <c:pt idx="2">
                  <c:v>7.81</c:v>
                </c:pt>
                <c:pt idx="3">
                  <c:v>1.0900000000000001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1054720"/>
        <c:axId val="231138432"/>
      </c:barChart>
      <c:catAx>
        <c:axId val="23105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138432"/>
        <c:crosses val="autoZero"/>
        <c:auto val="1"/>
        <c:lblAlgn val="ctr"/>
        <c:lblOffset val="100"/>
        <c:noMultiLvlLbl val="0"/>
      </c:catAx>
      <c:valAx>
        <c:axId val="23113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54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75773</c:v>
                </c:pt>
                <c:pt idx="1">
                  <c:v>88932</c:v>
                </c:pt>
                <c:pt idx="2">
                  <c:v>101101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044800"/>
        <c:axId val="232050688"/>
      </c:barChart>
      <c:catAx>
        <c:axId val="2320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50688"/>
        <c:crosses val="autoZero"/>
        <c:auto val="1"/>
        <c:lblAlgn val="ctr"/>
        <c:lblOffset val="100"/>
        <c:noMultiLvlLbl val="0"/>
      </c:catAx>
      <c:valAx>
        <c:axId val="2320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68179</c:v>
                </c:pt>
                <c:pt idx="1">
                  <c:v>70459</c:v>
                </c:pt>
                <c:pt idx="2">
                  <c:v>72582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65823</c:v>
                </c:pt>
                <c:pt idx="1">
                  <c:v>67993</c:v>
                </c:pt>
                <c:pt idx="2">
                  <c:v>69267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335616"/>
        <c:axId val="232345984"/>
      </c:barChart>
      <c:catAx>
        <c:axId val="2323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45984"/>
        <c:crosses val="autoZero"/>
        <c:auto val="1"/>
        <c:lblAlgn val="ctr"/>
        <c:lblOffset val="100"/>
        <c:noMultiLvlLbl val="0"/>
      </c:catAx>
      <c:valAx>
        <c:axId val="23234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35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19.600000000000001</c:v>
                </c:pt>
                <c:pt idx="1">
                  <c:v>13.4</c:v>
                </c:pt>
                <c:pt idx="2">
                  <c:v>0.9</c:v>
                </c:pt>
                <c:pt idx="3">
                  <c:v>66.099999999999994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95.342326291677267</c:v>
                </c:pt>
                <c:pt idx="1">
                  <c:v>95.71052809064544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4.6576737083227284</c:v>
                </c:pt>
                <c:pt idx="1">
                  <c:v>4.2894719093545559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2640512"/>
        <c:axId val="232642048"/>
      </c:barChart>
      <c:catAx>
        <c:axId val="232640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642048"/>
        <c:crosses val="autoZero"/>
        <c:auto val="1"/>
        <c:lblAlgn val="ctr"/>
        <c:lblOffset val="100"/>
        <c:noMultiLvlLbl val="0"/>
      </c:catAx>
      <c:valAx>
        <c:axId val="2326420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6405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656</c:v>
                </c:pt>
                <c:pt idx="1">
                  <c:v>656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049088"/>
        <c:axId val="233050880"/>
      </c:barChart>
      <c:catAx>
        <c:axId val="2330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50880"/>
        <c:crosses val="autoZero"/>
        <c:auto val="1"/>
        <c:lblAlgn val="ctr"/>
        <c:lblOffset val="100"/>
        <c:noMultiLvlLbl val="0"/>
      </c:catAx>
      <c:valAx>
        <c:axId val="23305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490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14.5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952192"/>
        <c:axId val="234953728"/>
      </c:barChart>
      <c:catAx>
        <c:axId val="2349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53728"/>
        <c:crosses val="autoZero"/>
        <c:auto val="1"/>
        <c:lblAlgn val="ctr"/>
        <c:lblOffset val="100"/>
        <c:noMultiLvlLbl val="0"/>
      </c:catAx>
      <c:valAx>
        <c:axId val="2349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5219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11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374528"/>
        <c:axId val="264905472"/>
      </c:barChart>
      <c:catAx>
        <c:axId val="2643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905472"/>
        <c:crosses val="autoZero"/>
        <c:auto val="1"/>
        <c:lblAlgn val="ctr"/>
        <c:lblOffset val="100"/>
        <c:noMultiLvlLbl val="0"/>
      </c:catAx>
      <c:valAx>
        <c:axId val="26490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437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1.5</c:v>
                </c:pt>
                <c:pt idx="1">
                  <c:v>2.91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3.34</c:v>
                </c:pt>
                <c:pt idx="1">
                  <c:v>2.35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65313280"/>
        <c:axId val="265323264"/>
      </c:barChart>
      <c:catAx>
        <c:axId val="2653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5323264"/>
        <c:crosses val="autoZero"/>
        <c:auto val="1"/>
        <c:lblAlgn val="ctr"/>
        <c:lblOffset val="100"/>
        <c:noMultiLvlLbl val="0"/>
      </c:catAx>
      <c:valAx>
        <c:axId val="265323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653132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6.1</c:v>
                </c:pt>
                <c:pt idx="1">
                  <c:v>4.4000000000000004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761536"/>
        <c:axId val="265763072"/>
      </c:barChart>
      <c:catAx>
        <c:axId val="2657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763072"/>
        <c:crosses val="autoZero"/>
        <c:auto val="1"/>
        <c:lblAlgn val="ctr"/>
        <c:lblOffset val="100"/>
        <c:noMultiLvlLbl val="0"/>
      </c:catAx>
      <c:valAx>
        <c:axId val="2657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76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20.6</c:v>
                </c:pt>
                <c:pt idx="1">
                  <c:v>21.7</c:v>
                </c:pt>
                <c:pt idx="2">
                  <c:v>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67.3</c:v>
                </c:pt>
                <c:pt idx="1">
                  <c:v>65.5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12.1</c:v>
                </c:pt>
                <c:pt idx="1">
                  <c:v>12.8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6853376"/>
        <c:axId val="267904128"/>
      </c:barChart>
      <c:catAx>
        <c:axId val="2668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7904128"/>
        <c:crosses val="autoZero"/>
        <c:auto val="1"/>
        <c:lblAlgn val="ctr"/>
        <c:lblOffset val="100"/>
        <c:noMultiLvlLbl val="0"/>
      </c:catAx>
      <c:valAx>
        <c:axId val="267904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685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41408</c:v>
                </c:pt>
                <c:pt idx="1">
                  <c:v>64369</c:v>
                </c:pt>
                <c:pt idx="2">
                  <c:v>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34683</c:v>
                </c:pt>
                <c:pt idx="1">
                  <c:v>69898</c:v>
                </c:pt>
                <c:pt idx="2">
                  <c:v>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30944"/>
        <c:axId val="59736832"/>
      </c:barChart>
      <c:catAx>
        <c:axId val="5973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36832"/>
        <c:crosses val="autoZero"/>
        <c:auto val="1"/>
        <c:lblAlgn val="ctr"/>
        <c:lblOffset val="100"/>
        <c:noMultiLvlLbl val="0"/>
      </c:catAx>
      <c:valAx>
        <c:axId val="59736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730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96751</c:v>
                </c:pt>
                <c:pt idx="1">
                  <c:v>153034</c:v>
                </c:pt>
                <c:pt idx="2">
                  <c:v>170912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82339</c:v>
                </c:pt>
                <c:pt idx="1">
                  <c:v>182704</c:v>
                </c:pt>
                <c:pt idx="2">
                  <c:v>390150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51040"/>
        <c:axId val="59761024"/>
      </c:barChart>
      <c:catAx>
        <c:axId val="5975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auto val="1"/>
        <c:lblAlgn val="ctr"/>
        <c:lblOffset val="100"/>
        <c:noMultiLvlLbl val="0"/>
      </c:catAx>
      <c:valAx>
        <c:axId val="59761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75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839040"/>
        <c:axId val="126844928"/>
      </c:barChart>
      <c:catAx>
        <c:axId val="12683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44928"/>
        <c:crosses val="autoZero"/>
        <c:auto val="1"/>
        <c:lblAlgn val="ctr"/>
        <c:lblOffset val="100"/>
        <c:noMultiLvlLbl val="0"/>
      </c:catAx>
      <c:valAx>
        <c:axId val="126844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3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36.799999999999997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38.299999999999997</c:v>
                </c:pt>
                <c:pt idx="1">
                  <c:v>39.5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360192"/>
        <c:axId val="146361728"/>
      </c:barChart>
      <c:catAx>
        <c:axId val="1463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61728"/>
        <c:crosses val="autoZero"/>
        <c:auto val="1"/>
        <c:lblAlgn val="ctr"/>
        <c:lblOffset val="100"/>
        <c:noMultiLvlLbl val="0"/>
      </c:catAx>
      <c:valAx>
        <c:axId val="146361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60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244.15</c:v>
                </c:pt>
                <c:pt idx="1">
                  <c:v>244.15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45824"/>
        <c:axId val="146447360"/>
      </c:barChart>
      <c:catAx>
        <c:axId val="146445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47360"/>
        <c:crosses val="autoZero"/>
        <c:auto val="1"/>
        <c:lblAlgn val="ctr"/>
        <c:lblOffset val="100"/>
        <c:noMultiLvlLbl val="0"/>
      </c:catAx>
      <c:valAx>
        <c:axId val="146447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4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5817.33</c:v>
                </c:pt>
                <c:pt idx="1">
                  <c:v>593.04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89120"/>
        <c:axId val="146790656"/>
      </c:barChart>
      <c:catAx>
        <c:axId val="14678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90656"/>
        <c:crosses val="autoZero"/>
        <c:auto val="1"/>
        <c:lblAlgn val="ctr"/>
        <c:lblOffset val="100"/>
        <c:noMultiLvlLbl val="0"/>
      </c:catAx>
      <c:valAx>
        <c:axId val="1467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8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42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927616"/>
        <c:axId val="146929152"/>
      </c:barChart>
      <c:catAx>
        <c:axId val="1469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9152"/>
        <c:crosses val="autoZero"/>
        <c:auto val="1"/>
        <c:lblAlgn val="ctr"/>
        <c:lblOffset val="100"/>
        <c:noMultiLvlLbl val="0"/>
      </c:catAx>
      <c:valAx>
        <c:axId val="14692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927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58.3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1026176"/>
        <c:axId val="201029120"/>
      </c:barChart>
      <c:catAx>
        <c:axId val="20102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029120"/>
        <c:crosses val="autoZero"/>
        <c:auto val="1"/>
        <c:lblAlgn val="ctr"/>
        <c:lblOffset val="100"/>
        <c:noMultiLvlLbl val="0"/>
      </c:catAx>
      <c:valAx>
        <c:axId val="201029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0261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8225</c:v>
                </c:pt>
                <c:pt idx="1">
                  <c:v>10303</c:v>
                </c:pt>
                <c:pt idx="2">
                  <c:v>11600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6653</c:v>
                </c:pt>
                <c:pt idx="1">
                  <c:v>8216</c:v>
                </c:pt>
                <c:pt idx="2">
                  <c:v>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8352"/>
        <c:axId val="59718272"/>
      </c:barChart>
      <c:catAx>
        <c:axId val="596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272"/>
        <c:crosses val="autoZero"/>
        <c:auto val="1"/>
        <c:lblAlgn val="ctr"/>
        <c:lblOffset val="100"/>
        <c:noMultiLvlLbl val="0"/>
      </c:catAx>
      <c:valAx>
        <c:axId val="597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1483</c:v>
                </c:pt>
                <c:pt idx="1">
                  <c:v>2108</c:v>
                </c:pt>
                <c:pt idx="2">
                  <c:v>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498</c:v>
                </c:pt>
                <c:pt idx="1">
                  <c:v>692</c:v>
                </c:pt>
                <c:pt idx="2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4848"/>
        <c:axId val="146816384"/>
      </c:barChart>
      <c:catAx>
        <c:axId val="1468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6384"/>
        <c:crosses val="autoZero"/>
        <c:auto val="1"/>
        <c:lblAlgn val="ctr"/>
        <c:lblOffset val="100"/>
        <c:noMultiLvlLbl val="0"/>
      </c:catAx>
      <c:valAx>
        <c:axId val="1468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14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7806</c:v>
                </c:pt>
                <c:pt idx="1">
                  <c:v>6888</c:v>
                </c:pt>
                <c:pt idx="2">
                  <c:v>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5164</c:v>
                </c:pt>
                <c:pt idx="1">
                  <c:v>4568</c:v>
                </c:pt>
                <c:pt idx="2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50208"/>
        <c:axId val="147551744"/>
      </c:barChart>
      <c:catAx>
        <c:axId val="147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51744"/>
        <c:crosses val="autoZero"/>
        <c:auto val="1"/>
        <c:lblAlgn val="ctr"/>
        <c:lblOffset val="100"/>
        <c:noMultiLvlLbl val="0"/>
      </c:catAx>
      <c:valAx>
        <c:axId val="1475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50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58.3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322560"/>
        <c:axId val="150345984"/>
      </c:barChart>
      <c:catAx>
        <c:axId val="15032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45984"/>
        <c:crosses val="autoZero"/>
        <c:auto val="1"/>
        <c:lblAlgn val="ctr"/>
        <c:lblOffset val="100"/>
        <c:noMultiLvlLbl val="0"/>
      </c:catAx>
      <c:valAx>
        <c:axId val="15034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20.6</c:v>
                </c:pt>
                <c:pt idx="1">
                  <c:v>21.7</c:v>
                </c:pt>
                <c:pt idx="2">
                  <c:v>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67.3</c:v>
                </c:pt>
                <c:pt idx="1">
                  <c:v>65.5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12.1</c:v>
                </c:pt>
                <c:pt idx="1">
                  <c:v>12.8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694144"/>
        <c:axId val="150721664"/>
      </c:barChart>
      <c:catAx>
        <c:axId val="1506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21664"/>
        <c:crosses val="autoZero"/>
        <c:auto val="1"/>
        <c:lblAlgn val="ctr"/>
        <c:lblOffset val="100"/>
        <c:noMultiLvlLbl val="0"/>
      </c:catAx>
      <c:valAx>
        <c:axId val="150721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694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2543</c:v>
                </c:pt>
                <c:pt idx="1">
                  <c:v>4904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2232</c:v>
                </c:pt>
                <c:pt idx="1">
                  <c:v>4585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640</c:v>
                </c:pt>
                <c:pt idx="1">
                  <c:v>1398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545</c:v>
                </c:pt>
                <c:pt idx="1">
                  <c:v>1261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86848"/>
        <c:axId val="151498112"/>
      </c:barChart>
      <c:catAx>
        <c:axId val="15148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13424</c:v>
                </c:pt>
                <c:pt idx="1">
                  <c:v>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3136"/>
        <c:axId val="153094400"/>
      </c:barChart>
      <c:catAx>
        <c:axId val="15300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094400"/>
        <c:crosses val="autoZero"/>
        <c:auto val="1"/>
        <c:lblAlgn val="ctr"/>
        <c:lblOffset val="100"/>
        <c:noMultiLvlLbl val="0"/>
      </c:catAx>
      <c:valAx>
        <c:axId val="15309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1205248"/>
        <c:axId val="201241728"/>
      </c:barChart>
      <c:catAx>
        <c:axId val="20120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auto val="1"/>
        <c:lblAlgn val="ctr"/>
        <c:lblOffset val="100"/>
        <c:noMultiLvlLbl val="0"/>
      </c:catAx>
      <c:valAx>
        <c:axId val="2012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20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4149</c:v>
                </c:pt>
                <c:pt idx="1">
                  <c:v>3683</c:v>
                </c:pt>
                <c:pt idx="2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377</c:v>
                </c:pt>
                <c:pt idx="1">
                  <c:v>227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656</c:v>
                </c:pt>
                <c:pt idx="1">
                  <c:v>656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928"/>
        <c:axId val="153882624"/>
      </c:barChart>
      <c:catAx>
        <c:axId val="153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auto val="1"/>
        <c:lblAlgn val="ctr"/>
        <c:lblOffset val="100"/>
        <c:noMultiLvlLbl val="0"/>
      </c:catAx>
      <c:valAx>
        <c:axId val="1538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402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60832"/>
        <c:axId val="153962368"/>
      </c:barChart>
      <c:catAx>
        <c:axId val="153960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2368"/>
        <c:crosses val="autoZero"/>
        <c:auto val="1"/>
        <c:lblAlgn val="ctr"/>
        <c:lblOffset val="100"/>
        <c:noMultiLvlLbl val="0"/>
      </c:catAx>
      <c:valAx>
        <c:axId val="153962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244.15</c:v>
                </c:pt>
                <c:pt idx="1">
                  <c:v>244.15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84480"/>
        <c:axId val="154112768"/>
      </c:barChart>
      <c:catAx>
        <c:axId val="15408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160029</c:v>
                </c:pt>
                <c:pt idx="1">
                  <c:v>161132</c:v>
                </c:pt>
                <c:pt idx="2">
                  <c:v>163686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6.1</c:v>
                </c:pt>
                <c:pt idx="1">
                  <c:v>4.4000000000000004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6848"/>
        <c:axId val="155088384"/>
      </c:barChart>
      <c:catAx>
        <c:axId val="1550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auto val="1"/>
        <c:lblAlgn val="ctr"/>
        <c:lblOffset val="100"/>
        <c:noMultiLvlLbl val="0"/>
      </c:catAx>
      <c:valAx>
        <c:axId val="1550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0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18.826120089059316</c:v>
                </c:pt>
                <c:pt idx="1">
                  <c:v>63.521205826280095</c:v>
                </c:pt>
                <c:pt idx="2">
                  <c:v>17.652674084660593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201</c:v>
                </c:pt>
                <c:pt idx="1">
                  <c:v>203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569536"/>
        <c:axId val="155600000"/>
      </c:barChart>
      <c:catAx>
        <c:axId val="1555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000"/>
        <c:crosses val="autoZero"/>
        <c:auto val="1"/>
        <c:lblAlgn val="ctr"/>
        <c:lblOffset val="100"/>
        <c:noMultiLvlLbl val="0"/>
      </c:catAx>
      <c:valAx>
        <c:axId val="1556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56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2543</c:v>
                </c:pt>
                <c:pt idx="1">
                  <c:v>4904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2232</c:v>
                </c:pt>
                <c:pt idx="1">
                  <c:v>4585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20736"/>
        <c:axId val="202023680"/>
      </c:barChart>
      <c:catAx>
        <c:axId val="20202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auto val="1"/>
        <c:lblAlgn val="ctr"/>
        <c:lblOffset val="100"/>
        <c:noMultiLvlLbl val="0"/>
      </c:catAx>
      <c:valAx>
        <c:axId val="2020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0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6470656"/>
        <c:axId val="156573696"/>
      </c:barChart>
      <c:catAx>
        <c:axId val="1564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3696"/>
        <c:crosses val="autoZero"/>
        <c:auto val="1"/>
        <c:lblAlgn val="ctr"/>
        <c:lblOffset val="100"/>
        <c:noMultiLvlLbl val="0"/>
      </c:catAx>
      <c:valAx>
        <c:axId val="15657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47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92.4</c:v>
                </c:pt>
                <c:pt idx="1">
                  <c:v>95.4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93.6</c:v>
                </c:pt>
                <c:pt idx="1">
                  <c:v>103.3</c:v>
                </c:pt>
                <c:pt idx="2">
                  <c:v>99.9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41472"/>
        <c:axId val="156843008"/>
      </c:barChart>
      <c:catAx>
        <c:axId val="15684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3008"/>
        <c:crosses val="autoZero"/>
        <c:auto val="1"/>
        <c:lblAlgn val="ctr"/>
        <c:lblOffset val="100"/>
        <c:noMultiLvlLbl val="0"/>
      </c:catAx>
      <c:valAx>
        <c:axId val="15684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1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5012</c:v>
                </c:pt>
                <c:pt idx="1">
                  <c:v>3959</c:v>
                </c:pt>
                <c:pt idx="2">
                  <c:v>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27360"/>
        <c:axId val="157328896"/>
      </c:barChart>
      <c:catAx>
        <c:axId val="1573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28896"/>
        <c:crosses val="autoZero"/>
        <c:auto val="1"/>
        <c:lblAlgn val="ctr"/>
        <c:lblOffset val="100"/>
        <c:noMultiLvlLbl val="0"/>
      </c:catAx>
      <c:valAx>
        <c:axId val="1573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2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673</c:v>
                </c:pt>
                <c:pt idx="1">
                  <c:v>927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963</c:v>
                </c:pt>
                <c:pt idx="1">
                  <c:v>1084</c:v>
                </c:pt>
                <c:pt idx="2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34624"/>
        <c:axId val="157877376"/>
      </c:barChart>
      <c:catAx>
        <c:axId val="157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4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1584</c:v>
                </c:pt>
                <c:pt idx="1">
                  <c:v>1684</c:v>
                </c:pt>
                <c:pt idx="2">
                  <c:v>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2281</c:v>
                </c:pt>
                <c:pt idx="1">
                  <c:v>3485</c:v>
                </c:pt>
                <c:pt idx="2">
                  <c:v>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84800"/>
        <c:axId val="158309760"/>
      </c:barChart>
      <c:catAx>
        <c:axId val="1582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09760"/>
        <c:crosses val="autoZero"/>
        <c:auto val="1"/>
        <c:lblAlgn val="ctr"/>
        <c:lblOffset val="100"/>
        <c:noMultiLvlLbl val="0"/>
      </c:catAx>
      <c:valAx>
        <c:axId val="15830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8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2.694830817127376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2.6221514713499645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2.4371988078417761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2.6169988311642527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3.1417545553407118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3.5751187141179628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3.7443422654802938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4.1448922420222214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4.0703145551237583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3.6882056066149054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3.2686722188624597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3.1376866815098858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3.093482452548252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3.3852846020127845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3.0156504665851283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1.747558597722533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1.3950095323843437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0.99147644836647741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412608"/>
        <c:axId val="159414144"/>
      </c:barChart>
      <c:catAx>
        <c:axId val="159412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9414144"/>
        <c:crosses val="autoZero"/>
        <c:auto val="1"/>
        <c:lblAlgn val="ctr"/>
        <c:lblOffset val="100"/>
        <c:noMultiLvlLbl val="0"/>
      </c:catAx>
      <c:valAx>
        <c:axId val="159414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9412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2.8534778965295611</c:v>
                </c:pt>
                <c:pt idx="1">
                  <c:v>2.7639846722514054</c:v>
                </c:pt>
                <c:pt idx="2">
                  <c:v>2.5874389479935891</c:v>
                </c:pt>
                <c:pt idx="3">
                  <c:v>2.5345565881928609</c:v>
                </c:pt>
                <c:pt idx="4">
                  <c:v>3.0669056768535268</c:v>
                </c:pt>
                <c:pt idx="5">
                  <c:v>3.4151156767721695</c:v>
                </c:pt>
                <c:pt idx="6">
                  <c:v>3.503252943106717</c:v>
                </c:pt>
                <c:pt idx="7">
                  <c:v>3.8680056299373824</c:v>
                </c:pt>
                <c:pt idx="8">
                  <c:v>3.8075299056524465</c:v>
                </c:pt>
                <c:pt idx="9">
                  <c:v>3.4623030132097421</c:v>
                </c:pt>
                <c:pt idx="10">
                  <c:v>2.967107172203947</c:v>
                </c:pt>
                <c:pt idx="11">
                  <c:v>2.7441876862747225</c:v>
                </c:pt>
                <c:pt idx="12">
                  <c:v>2.5378108872575211</c:v>
                </c:pt>
                <c:pt idx="13">
                  <c:v>2.5207258171680547</c:v>
                </c:pt>
                <c:pt idx="14">
                  <c:v>2.1228877565133439</c:v>
                </c:pt>
                <c:pt idx="15">
                  <c:v>1.1091735978716883</c:v>
                </c:pt>
                <c:pt idx="16">
                  <c:v>0.84774490634398481</c:v>
                </c:pt>
                <c:pt idx="17">
                  <c:v>0.51716235969225177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642752"/>
        <c:axId val="159644288"/>
      </c:barChart>
      <c:catAx>
        <c:axId val="159642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9644288"/>
        <c:crosses val="autoZero"/>
        <c:auto val="1"/>
        <c:lblAlgn val="ctr"/>
        <c:lblOffset val="100"/>
        <c:noMultiLvlLbl val="0"/>
      </c:catAx>
      <c:valAx>
        <c:axId val="159644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642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0.35876814909344829</c:v>
                </c:pt>
                <c:pt idx="1">
                  <c:v>0.39232841707635474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0.90354193253232518</c:v>
                </c:pt>
                <c:pt idx="1">
                  <c:v>0.49093131127961553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2.3199537694734054</c:v>
                </c:pt>
                <c:pt idx="1">
                  <c:v>1.0151931783462489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11.353567214851557</c:v>
                </c:pt>
                <c:pt idx="1">
                  <c:v>9.5568424853484437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47.565673834003512</c:v>
                </c:pt>
                <c:pt idx="1">
                  <c:v>55.445379551704022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7.6214153283089736</c:v>
                </c:pt>
                <c:pt idx="1">
                  <c:v>6.7084687387162178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29.877079771736774</c:v>
                </c:pt>
                <c:pt idx="1">
                  <c:v>26.390856317529092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472448"/>
        <c:axId val="160590848"/>
      </c:barChart>
      <c:catAx>
        <c:axId val="16047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auto val="1"/>
        <c:lblAlgn val="ctr"/>
        <c:lblOffset val="100"/>
        <c:noMultiLvlLbl val="0"/>
      </c:catAx>
      <c:valAx>
        <c:axId val="160590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72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14.950880065493246</c:v>
                </c:pt>
                <c:pt idx="1">
                  <c:v>12.318417909618642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21.402687149358311</c:v>
                </c:pt>
                <c:pt idx="1">
                  <c:v>25.01458211815682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63.216633358214345</c:v>
                </c:pt>
                <c:pt idx="1">
                  <c:v>62.207316056995253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0.42979942693409745</c:v>
                </c:pt>
                <c:pt idx="1">
                  <c:v>0.45968391522928642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934144"/>
        <c:axId val="160935936"/>
      </c:barChart>
      <c:catAx>
        <c:axId val="16093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5936"/>
        <c:crosses val="autoZero"/>
        <c:auto val="1"/>
        <c:lblAlgn val="ctr"/>
        <c:lblOffset val="100"/>
        <c:noMultiLvlLbl val="0"/>
      </c:catAx>
      <c:valAx>
        <c:axId val="16093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4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114</c:v>
                </c:pt>
                <c:pt idx="3">
                  <c:v>175</c:v>
                </c:pt>
                <c:pt idx="4">
                  <c:v>163</c:v>
                </c:pt>
                <c:pt idx="5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146</c:v>
                </c:pt>
                <c:pt idx="3">
                  <c:v>169</c:v>
                </c:pt>
                <c:pt idx="4">
                  <c:v>77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1444992"/>
        <c:axId val="161446528"/>
      </c:barChart>
      <c:catAx>
        <c:axId val="1614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6528"/>
        <c:crosses val="autoZero"/>
        <c:auto val="1"/>
        <c:lblAlgn val="ctr"/>
        <c:lblOffset val="100"/>
        <c:noMultiLvlLbl val="0"/>
      </c:catAx>
      <c:valAx>
        <c:axId val="161446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640</c:v>
                </c:pt>
                <c:pt idx="1">
                  <c:v>1398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545</c:v>
                </c:pt>
                <c:pt idx="1">
                  <c:v>1261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0.48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4</c:v>
                </c:pt>
                <c:pt idx="1">
                  <c:v>60.682460334709845</c:v>
                </c:pt>
                <c:pt idx="2">
                  <c:v>16.406712734452121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96</c:v>
                </c:pt>
                <c:pt idx="1">
                  <c:v>39.317539665290155</c:v>
                </c:pt>
                <c:pt idx="2">
                  <c:v>83.593287265547872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49344"/>
        <c:axId val="162251904"/>
      </c:barChart>
      <c:catAx>
        <c:axId val="16224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9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2005</c:v>
                </c:pt>
                <c:pt idx="1">
                  <c:v>2061</c:v>
                </c:pt>
                <c:pt idx="2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2098</c:v>
                </c:pt>
                <c:pt idx="1">
                  <c:v>2126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8640"/>
        <c:axId val="162745344"/>
      </c:barChart>
      <c:catAx>
        <c:axId val="1625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5344"/>
        <c:crosses val="autoZero"/>
        <c:auto val="1"/>
        <c:lblAlgn val="ctr"/>
        <c:lblOffset val="100"/>
        <c:noMultiLvlLbl val="0"/>
      </c:catAx>
      <c:valAx>
        <c:axId val="16274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52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2239</c:v>
                </c:pt>
                <c:pt idx="1">
                  <c:v>2496</c:v>
                </c:pt>
                <c:pt idx="2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2279</c:v>
                </c:pt>
                <c:pt idx="1">
                  <c:v>2707</c:v>
                </c:pt>
                <c:pt idx="2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86688"/>
        <c:axId val="164411648"/>
      </c:barChart>
      <c:catAx>
        <c:axId val="1643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1648"/>
        <c:crosses val="autoZero"/>
        <c:auto val="1"/>
        <c:lblAlgn val="ctr"/>
        <c:lblOffset val="100"/>
        <c:noMultiLvlLbl val="0"/>
      </c:catAx>
      <c:valAx>
        <c:axId val="16441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438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21.980252837501155</c:v>
                </c:pt>
                <c:pt idx="1">
                  <c:v>37.267638674426891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26.501799390975361</c:v>
                </c:pt>
                <c:pt idx="1">
                  <c:v>26.955398503385204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19.479560764049094</c:v>
                </c:pt>
                <c:pt idx="1">
                  <c:v>16.757483073999289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18.150779736089323</c:v>
                </c:pt>
                <c:pt idx="1">
                  <c:v>13.610583204656134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8.6140075666697431</c:v>
                </c:pt>
                <c:pt idx="1">
                  <c:v>3.8335906877301347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5.2735997047153278</c:v>
                </c:pt>
                <c:pt idx="1">
                  <c:v>1.5753058558023516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6294656"/>
        <c:axId val="166296192"/>
      </c:barChart>
      <c:catAx>
        <c:axId val="16629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6296192"/>
        <c:crosses val="autoZero"/>
        <c:auto val="1"/>
        <c:lblAlgn val="ctr"/>
        <c:lblOffset val="100"/>
        <c:noMultiLvlLbl val="0"/>
      </c:catAx>
      <c:valAx>
        <c:axId val="166296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294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52.23</c:v>
                </c:pt>
                <c:pt idx="1">
                  <c:v>40.369999999999997</c:v>
                </c:pt>
                <c:pt idx="2">
                  <c:v>6.25</c:v>
                </c:pt>
                <c:pt idx="3">
                  <c:v>0.81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53.12</c:v>
                </c:pt>
                <c:pt idx="1">
                  <c:v>37.64</c:v>
                </c:pt>
                <c:pt idx="2">
                  <c:v>7.81</c:v>
                </c:pt>
                <c:pt idx="3">
                  <c:v>1.0900000000000001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75773</c:v>
                </c:pt>
                <c:pt idx="1">
                  <c:v>88932</c:v>
                </c:pt>
                <c:pt idx="2">
                  <c:v>101101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68064"/>
        <c:axId val="186571008"/>
      </c:barChart>
      <c:catAx>
        <c:axId val="186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71008"/>
        <c:crosses val="autoZero"/>
        <c:auto val="1"/>
        <c:lblAlgn val="ctr"/>
        <c:lblOffset val="100"/>
        <c:noMultiLvlLbl val="0"/>
      </c:catAx>
      <c:valAx>
        <c:axId val="18657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68179</c:v>
                </c:pt>
                <c:pt idx="1">
                  <c:v>70459</c:v>
                </c:pt>
                <c:pt idx="2">
                  <c:v>72582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65823</c:v>
                </c:pt>
                <c:pt idx="1">
                  <c:v>67993</c:v>
                </c:pt>
                <c:pt idx="2">
                  <c:v>69267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4672"/>
        <c:axId val="186856960"/>
      </c:barChart>
      <c:catAx>
        <c:axId val="1868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56960"/>
        <c:crosses val="autoZero"/>
        <c:auto val="1"/>
        <c:lblAlgn val="ctr"/>
        <c:lblOffset val="100"/>
        <c:noMultiLvlLbl val="0"/>
      </c:catAx>
      <c:valAx>
        <c:axId val="1868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4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19.600000000000001</c:v>
                </c:pt>
                <c:pt idx="1">
                  <c:v>13.4</c:v>
                </c:pt>
                <c:pt idx="2">
                  <c:v>0.9</c:v>
                </c:pt>
                <c:pt idx="3">
                  <c:v>66.099999999999994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95.342326291677267</c:v>
                </c:pt>
                <c:pt idx="1">
                  <c:v>95.71052809064544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4.6576737083227284</c:v>
                </c:pt>
                <c:pt idx="1">
                  <c:v>4.2894719093545559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89460864"/>
        <c:axId val="189462400"/>
      </c:barChart>
      <c:catAx>
        <c:axId val="1894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13424</c:v>
                </c:pt>
                <c:pt idx="1">
                  <c:v>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14.5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11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83424"/>
        <c:axId val="189941248"/>
      </c:barChart>
      <c:catAx>
        <c:axId val="1897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1248"/>
        <c:crosses val="autoZero"/>
        <c:auto val="1"/>
        <c:lblAlgn val="ctr"/>
        <c:lblOffset val="100"/>
        <c:noMultiLvlLbl val="0"/>
      </c:catAx>
      <c:valAx>
        <c:axId val="18994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1.5</c:v>
                </c:pt>
                <c:pt idx="1">
                  <c:v>2.91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3.34</c:v>
                </c:pt>
                <c:pt idx="1">
                  <c:v>2.35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075264"/>
        <c:axId val="190077184"/>
      </c:barChart>
      <c:catAx>
        <c:axId val="1900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7184"/>
        <c:crosses val="autoZero"/>
        <c:auto val="1"/>
        <c:lblAlgn val="ctr"/>
        <c:lblOffset val="100"/>
        <c:noMultiLvlLbl val="0"/>
      </c:catAx>
      <c:valAx>
        <c:axId val="19007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007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41408</c:v>
                </c:pt>
                <c:pt idx="1">
                  <c:v>64369</c:v>
                </c:pt>
                <c:pt idx="2">
                  <c:v>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34683</c:v>
                </c:pt>
                <c:pt idx="1">
                  <c:v>69898</c:v>
                </c:pt>
                <c:pt idx="2">
                  <c:v>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95968"/>
        <c:axId val="190270080"/>
      </c:barChart>
      <c:catAx>
        <c:axId val="19019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70080"/>
        <c:crosses val="autoZero"/>
        <c:auto val="1"/>
        <c:lblAlgn val="ctr"/>
        <c:lblOffset val="100"/>
        <c:noMultiLvlLbl val="0"/>
      </c:catAx>
      <c:valAx>
        <c:axId val="190270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19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96751</c:v>
                </c:pt>
                <c:pt idx="1">
                  <c:v>153034</c:v>
                </c:pt>
                <c:pt idx="2">
                  <c:v>170912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82339</c:v>
                </c:pt>
                <c:pt idx="1">
                  <c:v>182704</c:v>
                </c:pt>
                <c:pt idx="2">
                  <c:v>390150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67072"/>
        <c:axId val="190608128"/>
      </c:barChart>
      <c:catAx>
        <c:axId val="19046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08128"/>
        <c:crosses val="autoZero"/>
        <c:auto val="1"/>
        <c:lblAlgn val="ctr"/>
        <c:lblOffset val="100"/>
        <c:noMultiLvlLbl val="0"/>
      </c:catAx>
      <c:valAx>
        <c:axId val="190608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46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903040"/>
        <c:axId val="190980480"/>
      </c:barChart>
      <c:catAx>
        <c:axId val="19090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0480"/>
        <c:crosses val="autoZero"/>
        <c:auto val="1"/>
        <c:lblAlgn val="ctr"/>
        <c:lblOffset val="100"/>
        <c:noMultiLvlLbl val="0"/>
      </c:catAx>
      <c:valAx>
        <c:axId val="190980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90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36.799999999999997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38.299999999999997</c:v>
                </c:pt>
                <c:pt idx="1">
                  <c:v>39.5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1244544"/>
        <c:axId val="191369216"/>
      </c:barChart>
      <c:catAx>
        <c:axId val="1912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369216"/>
        <c:crosses val="autoZero"/>
        <c:auto val="1"/>
        <c:lblAlgn val="ctr"/>
        <c:lblOffset val="100"/>
        <c:noMultiLvlLbl val="0"/>
      </c:catAx>
      <c:valAx>
        <c:axId val="191369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244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5817.33</c:v>
                </c:pt>
                <c:pt idx="1">
                  <c:v>593.04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550208"/>
        <c:axId val="191598592"/>
      </c:barChart>
      <c:catAx>
        <c:axId val="19155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98592"/>
        <c:crosses val="autoZero"/>
        <c:auto val="1"/>
        <c:lblAlgn val="ctr"/>
        <c:lblOffset val="100"/>
        <c:noMultiLvlLbl val="0"/>
      </c:catAx>
      <c:valAx>
        <c:axId val="1915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5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42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283776"/>
        <c:axId val="192303872"/>
      </c:barChart>
      <c:catAx>
        <c:axId val="1922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303872"/>
        <c:crosses val="autoZero"/>
        <c:auto val="1"/>
        <c:lblAlgn val="ctr"/>
        <c:lblOffset val="100"/>
        <c:noMultiLvlLbl val="0"/>
      </c:catAx>
      <c:valAx>
        <c:axId val="192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283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194588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174155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317798</v>
      </c>
      <c r="C4" s="35">
        <v>153685</v>
      </c>
      <c r="D4" s="63">
        <v>164113</v>
      </c>
      <c r="E4" s="211"/>
    </row>
    <row r="5" spans="1:5" ht="30" x14ac:dyDescent="0.25">
      <c r="A5" s="201" t="s">
        <v>716</v>
      </c>
      <c r="B5" s="72">
        <v>382303</v>
      </c>
      <c r="C5" s="61">
        <v>181704</v>
      </c>
      <c r="D5" s="111">
        <v>200599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59156</v>
      </c>
      <c r="C4" s="71">
        <v>64021</v>
      </c>
    </row>
    <row r="5" spans="1:6" x14ac:dyDescent="0.25">
      <c r="A5" s="286" t="s">
        <v>719</v>
      </c>
      <c r="B5" s="214">
        <v>14720</v>
      </c>
      <c r="C5" s="214">
        <v>16607</v>
      </c>
    </row>
    <row r="6" spans="1:6" x14ac:dyDescent="0.25">
      <c r="A6" s="286" t="s">
        <v>720</v>
      </c>
      <c r="B6" s="214">
        <v>25133</v>
      </c>
      <c r="C6" s="214">
        <v>26293</v>
      </c>
    </row>
    <row r="7" spans="1:6" x14ac:dyDescent="0.25">
      <c r="A7" s="286" t="s">
        <v>721</v>
      </c>
      <c r="B7" s="214">
        <v>42423</v>
      </c>
      <c r="C7" s="214">
        <v>28038</v>
      </c>
    </row>
    <row r="8" spans="1:6" x14ac:dyDescent="0.25">
      <c r="A8" s="286" t="s">
        <v>722</v>
      </c>
      <c r="B8" s="214">
        <v>314</v>
      </c>
      <c r="C8" s="214">
        <v>588</v>
      </c>
    </row>
    <row r="9" spans="1:6" x14ac:dyDescent="0.25">
      <c r="A9" s="286" t="s">
        <v>723</v>
      </c>
      <c r="B9" s="214">
        <v>17732</v>
      </c>
      <c r="C9" s="214">
        <v>15895</v>
      </c>
    </row>
    <row r="10" spans="1:6" ht="30" x14ac:dyDescent="0.25">
      <c r="A10" s="293" t="s">
        <v>724</v>
      </c>
      <c r="B10" s="214">
        <v>14660</v>
      </c>
      <c r="C10" s="214">
        <v>1689</v>
      </c>
    </row>
    <row r="11" spans="1:6" x14ac:dyDescent="0.25">
      <c r="A11" s="286" t="s">
        <v>887</v>
      </c>
      <c r="B11" s="214">
        <v>5786</v>
      </c>
      <c r="C11" s="214">
        <v>8570</v>
      </c>
    </row>
    <row r="12" spans="1:6" x14ac:dyDescent="0.25">
      <c r="A12" s="294" t="s">
        <v>16</v>
      </c>
      <c r="B12" s="1">
        <f>SUM(B4:B11)</f>
        <v>179924</v>
      </c>
      <c r="C12" s="1">
        <f>SUM(C4:C11)</f>
        <v>161701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78598</v>
      </c>
      <c r="C19" s="71">
        <v>79717</v>
      </c>
    </row>
    <row r="20" spans="1:3" x14ac:dyDescent="0.25">
      <c r="A20" s="286" t="s">
        <v>719</v>
      </c>
      <c r="B20" s="214">
        <v>8114</v>
      </c>
      <c r="C20" s="214">
        <v>8768</v>
      </c>
    </row>
    <row r="21" spans="1:3" x14ac:dyDescent="0.25">
      <c r="A21" s="286" t="s">
        <v>720</v>
      </c>
      <c r="B21" s="214">
        <v>28595</v>
      </c>
      <c r="C21" s="214">
        <v>30236</v>
      </c>
    </row>
    <row r="22" spans="1:3" x14ac:dyDescent="0.25">
      <c r="A22" s="286" t="s">
        <v>721</v>
      </c>
      <c r="B22" s="214">
        <v>42826</v>
      </c>
      <c r="C22" s="214">
        <v>28776</v>
      </c>
    </row>
    <row r="23" spans="1:3" x14ac:dyDescent="0.25">
      <c r="A23" s="286" t="s">
        <v>722</v>
      </c>
      <c r="B23" s="214">
        <v>317</v>
      </c>
      <c r="C23" s="214">
        <v>510</v>
      </c>
    </row>
    <row r="24" spans="1:3" x14ac:dyDescent="0.25">
      <c r="A24" s="286" t="s">
        <v>723</v>
      </c>
      <c r="B24" s="214">
        <v>17171</v>
      </c>
      <c r="C24" s="214">
        <v>14529</v>
      </c>
    </row>
    <row r="25" spans="1:3" ht="30" x14ac:dyDescent="0.25">
      <c r="A25" s="293" t="s">
        <v>724</v>
      </c>
      <c r="B25" s="214">
        <v>12514</v>
      </c>
      <c r="C25" s="214">
        <v>2214</v>
      </c>
    </row>
    <row r="26" spans="1:3" x14ac:dyDescent="0.25">
      <c r="A26" s="286" t="s">
        <v>887</v>
      </c>
      <c r="B26" s="214">
        <v>6584</v>
      </c>
      <c r="C26" s="214">
        <v>9498</v>
      </c>
    </row>
    <row r="27" spans="1:3" x14ac:dyDescent="0.25">
      <c r="A27" s="294" t="s">
        <v>16</v>
      </c>
      <c r="B27" s="1">
        <f>SUM(B19:B26)</f>
        <v>194719</v>
      </c>
      <c r="C27" s="1">
        <f>SUM(C19:C26)</f>
        <v>174248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76.66</v>
      </c>
      <c r="C4" s="1018">
        <v>73.87</v>
      </c>
      <c r="D4" s="1018">
        <v>79.400000000000006</v>
      </c>
      <c r="E4" s="1019">
        <v>519</v>
      </c>
      <c r="F4" s="1019">
        <v>110.8</v>
      </c>
      <c r="G4" s="1020">
        <v>41</v>
      </c>
      <c r="H4" s="1021">
        <v>39.299999999999997</v>
      </c>
      <c r="I4" s="1022">
        <v>42.4</v>
      </c>
      <c r="J4" s="1019">
        <v>8.8000000000000007</v>
      </c>
    </row>
    <row r="5" spans="1:12" x14ac:dyDescent="0.25">
      <c r="A5" s="498">
        <v>2021</v>
      </c>
      <c r="B5" s="757">
        <v>75.78</v>
      </c>
      <c r="C5" s="758">
        <v>72.790000000000006</v>
      </c>
      <c r="D5" s="758">
        <v>78.59</v>
      </c>
      <c r="E5" s="1023">
        <v>520</v>
      </c>
      <c r="F5" s="1023">
        <v>110</v>
      </c>
      <c r="G5" s="1024">
        <v>41</v>
      </c>
      <c r="H5" s="1025">
        <v>39.299999999999997</v>
      </c>
      <c r="I5" s="1026">
        <v>42.5</v>
      </c>
      <c r="J5" s="1023">
        <v>11</v>
      </c>
    </row>
    <row r="6" spans="1:12" x14ac:dyDescent="0.25">
      <c r="A6" s="499">
        <v>2022</v>
      </c>
      <c r="B6" s="1011">
        <v>75.709999999999994</v>
      </c>
      <c r="C6" s="1012">
        <v>72.87</v>
      </c>
      <c r="D6" s="1012">
        <v>78.37</v>
      </c>
      <c r="E6" s="1013">
        <v>528</v>
      </c>
      <c r="F6" s="1013">
        <v>110.3</v>
      </c>
      <c r="G6" s="1014">
        <v>40.799999999999997</v>
      </c>
      <c r="H6" s="1015">
        <v>39.200000000000003</v>
      </c>
      <c r="I6" s="1016">
        <v>42.2</v>
      </c>
      <c r="J6" s="1013">
        <v>7.6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8.8000000000000007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</v>
      </c>
    </row>
    <row r="13" spans="1:12" x14ac:dyDescent="0.25">
      <c r="A13" s="633">
        <f t="shared" si="0"/>
        <v>2022</v>
      </c>
      <c r="B13" s="627">
        <f t="shared" si="1"/>
        <v>7.6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168556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141848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38.5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101101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10225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158740</v>
      </c>
      <c r="C5" s="70">
        <v>134002</v>
      </c>
      <c r="D5" s="55">
        <v>65823</v>
      </c>
      <c r="E5" s="110">
        <v>68179</v>
      </c>
      <c r="F5" s="55">
        <v>36.9</v>
      </c>
      <c r="G5" s="55">
        <v>38.299999999999997</v>
      </c>
      <c r="H5" s="110">
        <v>35.700000000000003</v>
      </c>
      <c r="I5" s="55"/>
      <c r="J5" s="70"/>
      <c r="K5" s="55"/>
      <c r="L5" s="55"/>
      <c r="M5" s="71">
        <v>36</v>
      </c>
      <c r="N5" s="71">
        <v>29</v>
      </c>
      <c r="O5" s="71">
        <v>42</v>
      </c>
    </row>
    <row r="6" spans="1:16" x14ac:dyDescent="0.25">
      <c r="A6" s="215">
        <v>2021</v>
      </c>
      <c r="B6" s="212">
        <v>165234</v>
      </c>
      <c r="C6" s="212">
        <v>138452</v>
      </c>
      <c r="D6" s="58">
        <v>67993</v>
      </c>
      <c r="E6" s="160">
        <v>70459</v>
      </c>
      <c r="F6" s="58">
        <v>38.1</v>
      </c>
      <c r="G6" s="58">
        <v>39.5</v>
      </c>
      <c r="H6" s="160">
        <v>36.799999999999997</v>
      </c>
      <c r="I6" s="58">
        <v>75773</v>
      </c>
      <c r="J6" s="212">
        <v>12970</v>
      </c>
      <c r="K6" s="58">
        <v>5164</v>
      </c>
      <c r="L6" s="58">
        <v>7806</v>
      </c>
      <c r="M6" s="214">
        <v>36</v>
      </c>
      <c r="N6" s="214">
        <v>30</v>
      </c>
      <c r="O6" s="214">
        <v>41</v>
      </c>
    </row>
    <row r="7" spans="1:16" x14ac:dyDescent="0.25">
      <c r="A7" s="229">
        <v>2022</v>
      </c>
      <c r="B7" s="167">
        <v>168556</v>
      </c>
      <c r="C7" s="167">
        <v>141848</v>
      </c>
      <c r="D7" s="94">
        <v>69267</v>
      </c>
      <c r="E7" s="169">
        <v>72582</v>
      </c>
      <c r="F7" s="94">
        <v>38.5</v>
      </c>
      <c r="G7" s="58">
        <v>39.799999999999997</v>
      </c>
      <c r="H7" s="160">
        <v>37.299999999999997</v>
      </c>
      <c r="I7" s="94">
        <v>88932</v>
      </c>
      <c r="J7" s="167">
        <v>11456</v>
      </c>
      <c r="K7" s="94">
        <v>4568</v>
      </c>
      <c r="L7" s="94">
        <v>6888</v>
      </c>
      <c r="M7" s="214">
        <v>31</v>
      </c>
      <c r="N7" s="214">
        <v>26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101101</v>
      </c>
      <c r="J8" s="1072">
        <v>10225</v>
      </c>
      <c r="K8" s="1073">
        <v>4059</v>
      </c>
      <c r="L8" s="1073">
        <v>6166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75773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88932</v>
      </c>
      <c r="F14" s="514">
        <f>A5</f>
        <v>2020</v>
      </c>
      <c r="G14" s="310">
        <f>IF(ISBLANK(E5),"",E5)</f>
        <v>68179</v>
      </c>
      <c r="H14" s="310">
        <f>IF(ISBLANK(D5),"",D5)</f>
        <v>65823</v>
      </c>
      <c r="K14" s="514">
        <f>A6</f>
        <v>2021</v>
      </c>
      <c r="L14" s="310">
        <f>IF(ISBLANK(L6),"",L6)</f>
        <v>7806</v>
      </c>
      <c r="M14" s="310">
        <f>IF(ISBLANK(K6),"",K6)</f>
        <v>5164</v>
      </c>
    </row>
    <row r="15" spans="1:16" x14ac:dyDescent="0.25">
      <c r="A15" s="481">
        <f>A8</f>
        <v>2023</v>
      </c>
      <c r="B15" s="311">
        <f t="shared" si="0"/>
        <v>101101</v>
      </c>
      <c r="F15" s="486">
        <f t="shared" ref="F15:F16" si="1">A6</f>
        <v>2021</v>
      </c>
      <c r="G15" s="479">
        <f t="shared" ref="G15:G16" si="2">IF(ISBLANK(E6),"",E6)</f>
        <v>70459</v>
      </c>
      <c r="H15" s="479">
        <f t="shared" ref="H15:H16" si="3">IF(ISBLANK(D6),"",D6)</f>
        <v>67993</v>
      </c>
      <c r="K15" s="486">
        <f>A7</f>
        <v>2022</v>
      </c>
      <c r="L15" s="479">
        <f t="shared" ref="L15:L16" si="4">IF(ISBLANK(L7),"",L7)</f>
        <v>6888</v>
      </c>
      <c r="M15" s="479">
        <f t="shared" ref="M15:M16" si="5">IF(ISBLANK(K7),"",K7)</f>
        <v>4568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72582</v>
      </c>
      <c r="H16" s="311">
        <f t="shared" si="3"/>
        <v>69267</v>
      </c>
      <c r="K16" s="481">
        <f>A8</f>
        <v>2023</v>
      </c>
      <c r="L16" s="311">
        <f t="shared" si="4"/>
        <v>6166</v>
      </c>
      <c r="M16" s="311">
        <f t="shared" si="5"/>
        <v>4059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158740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165234</v>
      </c>
      <c r="C21" s="373"/>
      <c r="D21" s="197"/>
      <c r="F21" s="514">
        <f>A5</f>
        <v>2020</v>
      </c>
      <c r="G21" s="310">
        <f>IF(ISBLANK(E5),"",E5)</f>
        <v>68179</v>
      </c>
      <c r="H21" s="310">
        <f>IF(ISBLANK(D5),"",D5)</f>
        <v>65823</v>
      </c>
      <c r="K21" s="514">
        <f>A6</f>
        <v>2021</v>
      </c>
      <c r="L21" s="310">
        <f>IF(ISBLANK(L6),"",L6)</f>
        <v>7806</v>
      </c>
      <c r="M21" s="310">
        <f>IF(ISBLANK(K6),"",K6)</f>
        <v>5164</v>
      </c>
    </row>
    <row r="22" spans="1:15" x14ac:dyDescent="0.25">
      <c r="A22" s="481">
        <f t="shared" si="6"/>
        <v>2022</v>
      </c>
      <c r="B22" s="311">
        <f t="shared" si="7"/>
        <v>168556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70459</v>
      </c>
      <c r="H22" s="479">
        <f t="shared" ref="H22:H23" si="10">IF(ISBLANK(D6),"",D6)</f>
        <v>67993</v>
      </c>
      <c r="K22" s="486">
        <f>A7</f>
        <v>2022</v>
      </c>
      <c r="L22" s="479">
        <f>IF(ISBLANK(L7),"",L7)</f>
        <v>6888</v>
      </c>
      <c r="M22" s="479">
        <f>IF(ISBLANK(K7),"",K7)</f>
        <v>4568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72582</v>
      </c>
      <c r="H23" s="311">
        <f t="shared" si="10"/>
        <v>69267</v>
      </c>
      <c r="K23" s="481">
        <f>A8</f>
        <v>2023</v>
      </c>
      <c r="L23" s="311">
        <f>IF(ISBLANK(L8),"",L8)</f>
        <v>6166</v>
      </c>
      <c r="M23" s="311">
        <f>IF(ISBLANK(K8),"",K8)</f>
        <v>4059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158740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165234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168556</v>
      </c>
      <c r="C28" s="373"/>
      <c r="D28" s="197"/>
      <c r="F28" s="514">
        <f>A5</f>
        <v>2020</v>
      </c>
      <c r="G28" s="310">
        <f>IF(ISBLANK(H5),"",H5)</f>
        <v>35.700000000000003</v>
      </c>
      <c r="H28" s="310">
        <f>IF(ISBLANK(G5),"",G5)</f>
        <v>38.299999999999997</v>
      </c>
      <c r="K28" s="514">
        <f>A5</f>
        <v>2020</v>
      </c>
      <c r="L28" s="310">
        <f>IF(ISBLANK(O5),"",O5)</f>
        <v>42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36.799999999999997</v>
      </c>
      <c r="H29" s="479">
        <f t="shared" ref="H29:H30" si="15">IF(ISBLANK(G6),"",G6)</f>
        <v>39.5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30</v>
      </c>
    </row>
    <row r="30" spans="1:15" x14ac:dyDescent="0.25">
      <c r="F30" s="481">
        <f t="shared" si="13"/>
        <v>2022</v>
      </c>
      <c r="G30" s="311">
        <f t="shared" si="14"/>
        <v>37.299999999999997</v>
      </c>
      <c r="H30" s="311">
        <f t="shared" si="15"/>
        <v>39.799999999999997</v>
      </c>
      <c r="K30" s="481">
        <f t="shared" si="16"/>
        <v>2022</v>
      </c>
      <c r="L30" s="311">
        <f t="shared" si="17"/>
        <v>35</v>
      </c>
      <c r="M30" s="311">
        <f t="shared" si="18"/>
        <v>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35.700000000000003</v>
      </c>
      <c r="H35" s="310">
        <f>IF(ISBLANK(G5),"",G5)</f>
        <v>38.299999999999997</v>
      </c>
      <c r="K35" s="514">
        <f>A5</f>
        <v>2020</v>
      </c>
      <c r="L35" s="310">
        <f>IF(ISBLANK(O5),"",O5)</f>
        <v>42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36.799999999999997</v>
      </c>
      <c r="H36" s="479">
        <f t="shared" ref="H36:H37" si="21">IF(ISBLANK(G6),"",G6)</f>
        <v>39.5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30</v>
      </c>
    </row>
    <row r="37" spans="6:15" x14ac:dyDescent="0.25">
      <c r="F37" s="481">
        <f t="shared" si="19"/>
        <v>2022</v>
      </c>
      <c r="G37" s="311">
        <f t="shared" si="20"/>
        <v>37.299999999999997</v>
      </c>
      <c r="H37" s="311">
        <f t="shared" si="21"/>
        <v>39.799999999999997</v>
      </c>
      <c r="K37" s="481">
        <f t="shared" si="22"/>
        <v>2022</v>
      </c>
      <c r="L37" s="311">
        <f t="shared" si="23"/>
        <v>35</v>
      </c>
      <c r="M37" s="311">
        <f t="shared" si="24"/>
        <v>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17.399999999999999</v>
      </c>
      <c r="C6" s="35">
        <v>17.8</v>
      </c>
      <c r="D6" s="63">
        <v>17.100000000000001</v>
      </c>
      <c r="E6" s="35">
        <v>57.2</v>
      </c>
      <c r="F6" s="35">
        <v>52.5</v>
      </c>
      <c r="G6" s="35">
        <v>60.3</v>
      </c>
      <c r="H6" s="292">
        <v>25.4</v>
      </c>
      <c r="I6" s="35">
        <v>29.7</v>
      </c>
      <c r="J6" s="63">
        <v>22.6</v>
      </c>
      <c r="M6" s="127" t="s">
        <v>16</v>
      </c>
      <c r="N6" s="935">
        <f>IF(ISBLANK(B8),"",B8)</f>
        <v>17.600000000000001</v>
      </c>
      <c r="O6" s="935">
        <f>IF(ISBLANK(E8),"",E8)</f>
        <v>55.3</v>
      </c>
      <c r="P6" s="128">
        <f>IF(ISBLANK(H8),"",H8)</f>
        <v>27.1</v>
      </c>
    </row>
    <row r="7" spans="1:19" x14ac:dyDescent="0.25">
      <c r="A7" s="286">
        <v>2022</v>
      </c>
      <c r="B7" s="167">
        <v>17.2</v>
      </c>
      <c r="C7" s="94">
        <v>17.5</v>
      </c>
      <c r="D7" s="169">
        <v>17</v>
      </c>
      <c r="E7" s="94">
        <v>55.8</v>
      </c>
      <c r="F7" s="94">
        <v>51.6</v>
      </c>
      <c r="G7" s="94">
        <v>58.5</v>
      </c>
      <c r="H7" s="167">
        <v>27</v>
      </c>
      <c r="I7" s="94">
        <v>30.8</v>
      </c>
      <c r="J7" s="169">
        <v>24.4</v>
      </c>
    </row>
    <row r="8" spans="1:19" x14ac:dyDescent="0.25">
      <c r="A8" s="218">
        <v>2023</v>
      </c>
      <c r="B8" s="167">
        <v>17.600000000000001</v>
      </c>
      <c r="C8" s="94">
        <v>18.8</v>
      </c>
      <c r="D8" s="169">
        <v>16.7</v>
      </c>
      <c r="E8" s="94">
        <v>55.3</v>
      </c>
      <c r="F8" s="94">
        <v>50.9</v>
      </c>
      <c r="G8" s="94">
        <v>58.3</v>
      </c>
      <c r="H8" s="167">
        <v>27.1</v>
      </c>
      <c r="I8" s="94">
        <v>30.3</v>
      </c>
      <c r="J8" s="169">
        <v>25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16.7</v>
      </c>
      <c r="O12" s="936">
        <f>IF(ISBLANK(G8),"",G8)</f>
        <v>58.3</v>
      </c>
      <c r="P12" s="938">
        <f>IF(ISBLANK(J8),"",J8)</f>
        <v>25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18.8</v>
      </c>
      <c r="O13" s="937">
        <f>IF(ISBLANK(F8),"",F8)</f>
        <v>50.9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55.3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16.7</v>
      </c>
      <c r="O24" s="936">
        <f>IF(ISBLANK(G8),"",G8)</f>
        <v>58.3</v>
      </c>
      <c r="P24" s="938">
        <f>IF(ISBLANK(J8),"",J8)</f>
        <v>25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18.8</v>
      </c>
      <c r="O25" s="937">
        <f>IF(ISBLANK(F8),"",F8)</f>
        <v>50.9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36726420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99599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36621457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99314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192149086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521092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908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864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24985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1628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4180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9391049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22.5</v>
      </c>
      <c r="E20" s="600">
        <v>18.2</v>
      </c>
      <c r="F20" s="600">
        <v>19.600000000000001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19.8</v>
      </c>
      <c r="E21" s="751">
        <v>14.7</v>
      </c>
      <c r="F21" s="751">
        <v>13.4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1.1000000000000001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19.600000000000001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13.4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66.099999999999994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19.600000000000001</v>
      </c>
      <c r="C30" s="204" t="s">
        <v>493</v>
      </c>
    </row>
    <row r="31" spans="1:11" x14ac:dyDescent="0.25">
      <c r="A31" s="698" t="s">
        <v>1430</v>
      </c>
      <c r="B31" s="734">
        <f>F21</f>
        <v>13.4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66.099999999999994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12023</v>
      </c>
      <c r="C4" s="71">
        <v>673</v>
      </c>
      <c r="D4" s="71">
        <v>963</v>
      </c>
      <c r="G4" s="217">
        <f>A4</f>
        <v>2021</v>
      </c>
      <c r="H4" s="289">
        <f>IF(ISBLANK(C4),"",C4)</f>
        <v>673</v>
      </c>
      <c r="I4" s="289">
        <f>IF(ISBLANK(D4),"",D4)</f>
        <v>963</v>
      </c>
    </row>
    <row r="5" spans="1:9" x14ac:dyDescent="0.25">
      <c r="A5" s="286">
        <v>2022</v>
      </c>
      <c r="B5" s="214">
        <v>12371</v>
      </c>
      <c r="C5" s="214">
        <v>927</v>
      </c>
      <c r="D5" s="214">
        <v>1084</v>
      </c>
      <c r="G5" s="286">
        <f t="shared" ref="G5:G6" si="0">A5</f>
        <v>2022</v>
      </c>
      <c r="H5" s="290">
        <f t="shared" ref="H5:H6" si="1">IF(ISBLANK(C5),"",C5)</f>
        <v>927</v>
      </c>
      <c r="I5" s="290">
        <f t="shared" ref="I5:I6" si="2">IF(ISBLANK(D5),"",D5)</f>
        <v>1084</v>
      </c>
    </row>
    <row r="6" spans="1:9" x14ac:dyDescent="0.25">
      <c r="A6" s="218">
        <v>2023</v>
      </c>
      <c r="B6" s="168">
        <v>12161</v>
      </c>
      <c r="C6" s="168">
        <v>908</v>
      </c>
      <c r="D6" s="168">
        <v>864</v>
      </c>
      <c r="G6" s="219">
        <f t="shared" si="0"/>
        <v>2023</v>
      </c>
      <c r="H6" s="291">
        <f t="shared" si="1"/>
        <v>908</v>
      </c>
      <c r="I6" s="291">
        <f t="shared" si="2"/>
        <v>864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673</v>
      </c>
      <c r="I12" s="289">
        <f>IF(ISBLANK(D4),"",D4)</f>
        <v>963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927</v>
      </c>
      <c r="I13" s="290">
        <f t="shared" si="4"/>
        <v>1084</v>
      </c>
    </row>
    <row r="14" spans="1:9" x14ac:dyDescent="0.25">
      <c r="G14" s="219">
        <f t="shared" si="3"/>
        <v>2023</v>
      </c>
      <c r="H14" s="291">
        <f t="shared" ref="H14:I14" si="5">IF(ISBLANK(C6),"",C6)</f>
        <v>908</v>
      </c>
      <c r="I14" s="291">
        <f t="shared" si="5"/>
        <v>864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20580</v>
      </c>
      <c r="C23" s="71">
        <v>1584</v>
      </c>
      <c r="D23" s="71">
        <v>2281</v>
      </c>
      <c r="G23" s="217">
        <f>A23</f>
        <v>2021</v>
      </c>
      <c r="H23" s="289">
        <f>IF(ISBLANK(C23),"",C23)</f>
        <v>1584</v>
      </c>
      <c r="I23" s="289">
        <f>IF(ISBLANK(D23),"",D23)</f>
        <v>2281</v>
      </c>
    </row>
    <row r="24" spans="1:13" x14ac:dyDescent="0.25">
      <c r="A24" s="286">
        <v>2022</v>
      </c>
      <c r="B24" s="214">
        <v>22700</v>
      </c>
      <c r="C24" s="214">
        <v>1684</v>
      </c>
      <c r="D24" s="214">
        <v>3485</v>
      </c>
      <c r="G24" s="286">
        <f t="shared" ref="G24:G25" si="6">A24</f>
        <v>2022</v>
      </c>
      <c r="H24" s="290">
        <f t="shared" ref="H24:H25" si="7">IF(ISBLANK(C24),"",C24)</f>
        <v>1684</v>
      </c>
      <c r="I24" s="290">
        <f t="shared" ref="I24:I25" si="8">IF(ISBLANK(D24),"",D24)</f>
        <v>3485</v>
      </c>
    </row>
    <row r="25" spans="1:13" x14ac:dyDescent="0.25">
      <c r="A25" s="218">
        <v>2023</v>
      </c>
      <c r="B25" s="168">
        <v>24985</v>
      </c>
      <c r="C25" s="168">
        <v>1628</v>
      </c>
      <c r="D25" s="168">
        <v>4180</v>
      </c>
      <c r="G25" s="219">
        <f t="shared" si="6"/>
        <v>2023</v>
      </c>
      <c r="H25" s="291">
        <f t="shared" si="7"/>
        <v>1628</v>
      </c>
      <c r="I25" s="291">
        <f t="shared" si="8"/>
        <v>4180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1584</v>
      </c>
      <c r="I31" s="289">
        <f>IF(ISBLANK(D23),"",D23)</f>
        <v>2281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1684</v>
      </c>
      <c r="I32" s="290">
        <f t="shared" si="10"/>
        <v>3485</v>
      </c>
    </row>
    <row r="33" spans="7:9" x14ac:dyDescent="0.25">
      <c r="G33" s="219">
        <f t="shared" si="9"/>
        <v>2023</v>
      </c>
      <c r="H33" s="291">
        <f t="shared" ref="H33:I33" si="11">IF(ISBLANK(C25),"",C25)</f>
        <v>1628</v>
      </c>
      <c r="I33" s="291">
        <f t="shared" si="11"/>
        <v>4180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24649398</v>
      </c>
      <c r="C4" s="1077">
        <v>67966</v>
      </c>
      <c r="D4" s="110">
        <v>21763946</v>
      </c>
      <c r="E4" s="70">
        <v>60010</v>
      </c>
      <c r="F4" s="1076">
        <v>1678765</v>
      </c>
      <c r="G4" s="70">
        <v>4629</v>
      </c>
      <c r="H4" s="1078">
        <v>109709405</v>
      </c>
      <c r="I4" s="1077">
        <v>302501</v>
      </c>
    </row>
    <row r="5" spans="1:9" x14ac:dyDescent="0.25">
      <c r="A5" s="587">
        <v>2021</v>
      </c>
      <c r="B5" s="1079">
        <v>28813411</v>
      </c>
      <c r="C5" s="1080">
        <v>79204</v>
      </c>
      <c r="D5" s="160">
        <v>23359990</v>
      </c>
      <c r="E5" s="212">
        <v>64213</v>
      </c>
      <c r="F5" s="1079">
        <v>1683353</v>
      </c>
      <c r="G5" s="212">
        <v>4627</v>
      </c>
      <c r="H5" s="1081">
        <v>158381174</v>
      </c>
      <c r="I5" s="1080">
        <v>435365</v>
      </c>
    </row>
    <row r="6" spans="1:9" x14ac:dyDescent="0.25">
      <c r="A6" s="588">
        <v>2022</v>
      </c>
      <c r="B6" s="1082">
        <v>37628555</v>
      </c>
      <c r="C6" s="1083">
        <v>102045</v>
      </c>
      <c r="D6" s="169">
        <v>25689467</v>
      </c>
      <c r="E6" s="167">
        <v>69668</v>
      </c>
      <c r="F6" s="1082">
        <v>1793270</v>
      </c>
      <c r="G6" s="167">
        <v>4863</v>
      </c>
      <c r="H6" s="1084">
        <v>192149086</v>
      </c>
      <c r="I6" s="1083">
        <v>521092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4898126</v>
      </c>
      <c r="C4" s="1076">
        <v>25379037</v>
      </c>
      <c r="D4" s="1077">
        <v>69977</v>
      </c>
      <c r="E4" s="1076">
        <v>26421610</v>
      </c>
      <c r="F4" s="1077">
        <v>72852</v>
      </c>
    </row>
    <row r="5" spans="1:6" x14ac:dyDescent="0.25">
      <c r="A5" s="480">
        <v>2021</v>
      </c>
      <c r="B5" s="1081">
        <v>6532597</v>
      </c>
      <c r="C5" s="1079">
        <v>30043139</v>
      </c>
      <c r="D5" s="1080">
        <v>82584</v>
      </c>
      <c r="E5" s="1079">
        <v>30161114</v>
      </c>
      <c r="F5" s="1080">
        <v>82908</v>
      </c>
    </row>
    <row r="6" spans="1:6" ht="15.75" thickBot="1" x14ac:dyDescent="0.3">
      <c r="A6" s="960">
        <v>2022</v>
      </c>
      <c r="B6" s="1085">
        <v>9391049</v>
      </c>
      <c r="C6" s="1086">
        <v>36726420</v>
      </c>
      <c r="D6" s="1087">
        <v>99599</v>
      </c>
      <c r="E6" s="1086">
        <v>36621457</v>
      </c>
      <c r="F6" s="1087">
        <v>99314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City of Novi Sad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699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368743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-0.5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75.709999999999994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40.799999999999997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110.3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317798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382303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13907</v>
      </c>
      <c r="C63" s="548">
        <f>IF(ISBLANK('DEM2'!C7),"-",'DEM2'!C7)</f>
        <v>14632</v>
      </c>
      <c r="D63" s="548"/>
      <c r="E63" s="548">
        <f>IF(ISBLANK('DEM2'!D8),"-",'DEM2'!D8)</f>
        <v>13856</v>
      </c>
      <c r="F63" s="548">
        <f>IF(ISBLANK('DEM2'!C8),"-",'DEM2'!C8)</f>
        <v>14640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14848</v>
      </c>
      <c r="C64" s="317">
        <f>IF(ISBLANK('DEM2'!F7),"-",'DEM2'!F7)</f>
        <v>15875</v>
      </c>
      <c r="D64" s="789"/>
      <c r="E64" s="317">
        <f>IF(ISBLANK('DEM2'!G8),"-",'DEM2'!G8)</f>
        <v>14737</v>
      </c>
      <c r="F64" s="317">
        <f>IF(ISBLANK('DEM2'!F8),"-",'DEM2'!F8)</f>
        <v>15615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6896</v>
      </c>
      <c r="C65" s="345">
        <f>IF(ISBLANK('DEM2'!I7),"-",'DEM2'!I7)</f>
        <v>6957</v>
      </c>
      <c r="D65" s="393"/>
      <c r="E65" s="345">
        <f>IF(ISBLANK('DEM2'!J8),"-",'DEM2'!J8)</f>
        <v>7315</v>
      </c>
      <c r="F65" s="345">
        <f>IF(ISBLANK('DEM2'!I8),"-",'DEM2'!I8)</f>
        <v>7204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33938</v>
      </c>
      <c r="C66" s="348">
        <f>IF(ISBLANK('DEM2'!L7),"-",'DEM2'!L7)</f>
        <v>35720</v>
      </c>
      <c r="D66" s="394"/>
      <c r="E66" s="348">
        <f>IF(ISBLANK('DEM2'!M8),"-",'DEM2'!M8)</f>
        <v>33863</v>
      </c>
      <c r="F66" s="348">
        <f>IF(ISBLANK('DEM2'!L8),"-",'DEM2'!L8)</f>
        <v>35557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29492</v>
      </c>
      <c r="C67" s="345">
        <f>IF(ISBLANK('DEM2'!O7),"-",'DEM2'!O7)</f>
        <v>29135</v>
      </c>
      <c r="D67" s="393"/>
      <c r="E67" s="345">
        <f>IF(ISBLANK('DEM2'!P8),"-",'DEM2'!P8)</f>
        <v>34418</v>
      </c>
      <c r="F67" s="345">
        <f>IF(ISBLANK('DEM2'!O8),"-",'DEM2'!O8)</f>
        <v>33248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124897</v>
      </c>
      <c r="C68" s="317">
        <f>IF(ISBLANK('DEM2'!R7),"-",'DEM2'!R7)</f>
        <v>116234</v>
      </c>
      <c r="D68" s="395"/>
      <c r="E68" s="317">
        <f>IF(ISBLANK('DEM2'!S8),"-",'DEM2'!S8)</f>
        <v>127148</v>
      </c>
      <c r="F68" s="317">
        <f>IF(ISBLANK('DEM2'!R8),"-",'DEM2'!R8)</f>
        <v>117654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191623</v>
      </c>
      <c r="C69" s="463">
        <f>IF(ISBLANK('DEM2'!U7),"-",'DEM2'!U7)</f>
        <v>172166</v>
      </c>
      <c r="D69" s="799"/>
      <c r="E69" s="463">
        <f>IF(ISBLANK('DEM2'!V8),"-",'DEM2'!V8)</f>
        <v>194588</v>
      </c>
      <c r="F69" s="463">
        <f>IF(ISBLANK('DEM2'!U8),"-",'DEM2'!U8)</f>
        <v>174155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168556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141848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38.5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101101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10225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192149086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521092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25689467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5854607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69668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37628555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102045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1793270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4863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36726420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99599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36621457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99314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12161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24985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9391049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5173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5185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3781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21944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5065</v>
      </c>
      <c r="C300" s="808">
        <f>IF(ISBLANK(POLJ3!C4),"-",POLJ3!C4)</f>
        <v>831</v>
      </c>
      <c r="D300" s="1160">
        <f>IF(ISBLANK(POLJ3!D4),"-",POLJ3!D4)</f>
        <v>4234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4601</v>
      </c>
      <c r="C301" s="789">
        <f>IF(ISBLANK(POLJ3!C5),"-",POLJ3!C5)</f>
        <v>2792</v>
      </c>
      <c r="D301" s="1161">
        <f>IF(ISBLANK(POLJ3!D5),"-",POLJ3!D5)</f>
        <v>1809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25</v>
      </c>
      <c r="C302" s="790">
        <f>IF(ISBLANK(POLJ3!C6),"-",POLJ3!C6)</f>
        <v>1</v>
      </c>
      <c r="D302" s="1162">
        <f>IF(ISBLANK(POLJ3!D6),"-",POLJ3!D6)</f>
        <v>24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962</v>
      </c>
      <c r="C303" s="791">
        <f>IF(ISBLANK(POLJ3!C7),"-",POLJ3!C7)</f>
        <v>369</v>
      </c>
      <c r="D303" s="1163">
        <f>IF(ISBLANK(POLJ3!D7),"-",POLJ3!D7)</f>
        <v>593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5173</v>
      </c>
      <c r="C304" s="807">
        <f>IF(ISBLANK(POLJ3!C8),"-",POLJ3!C8)</f>
        <v>817</v>
      </c>
      <c r="D304" s="1164">
        <f>IF(ISBLANK(POLJ3!D8),"-",POLJ3!D8)</f>
        <v>4356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138.19999999999999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3853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33327.42</v>
      </c>
      <c r="C311" s="1154"/>
      <c r="D311" s="3"/>
      <c r="E311" s="5"/>
      <c r="F311" s="5"/>
      <c r="G311" s="810" t="s">
        <v>855</v>
      </c>
      <c r="H311" s="248">
        <f>IF(ISBLANK(POLJ2!H4),"-",POLJ2!H4)</f>
        <v>47624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441.54</v>
      </c>
      <c r="C312" s="1154"/>
      <c r="D312" s="3"/>
      <c r="E312" s="5"/>
      <c r="F312" s="5"/>
      <c r="G312" s="810" t="s">
        <v>856</v>
      </c>
      <c r="H312" s="248">
        <f>IF(ISBLANK(POLJ2!H5),"-",POLJ2!H5)</f>
        <v>4652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254.01</v>
      </c>
      <c r="C313" s="1154"/>
      <c r="D313" s="3"/>
      <c r="E313" s="5"/>
      <c r="F313" s="5"/>
      <c r="G313" s="812" t="s">
        <v>857</v>
      </c>
      <c r="H313" s="249">
        <f>IF(ISBLANK(POLJ2!H6),"-",POLJ2!H6)</f>
        <v>504637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100.4</v>
      </c>
      <c r="C314" s="1154"/>
      <c r="D314" s="3"/>
      <c r="E314" s="5"/>
      <c r="F314" s="5"/>
      <c r="G314" s="814" t="s">
        <v>847</v>
      </c>
      <c r="H314" s="817">
        <f>IF(ISBLANK(POLJ2!H7),"-",POLJ2!H7)</f>
        <v>560766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1583.33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35844.9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40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6229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60.5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19221</v>
      </c>
      <c r="I364" s="808">
        <f>IF(ISBLANK(OBRAZ2!I6),"-",OBRAZ2!I6)</f>
        <v>16313</v>
      </c>
      <c r="J364" s="808">
        <f>IF(ISBLANK(OBRAZ2!J6),"-",OBRAZ2!J6)</f>
        <v>2908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9469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2033</v>
      </c>
      <c r="I365" s="416">
        <f>IF(ISBLANK(OBRAZ2!I7),"-",OBRAZ2!I7)</f>
        <v>1644</v>
      </c>
      <c r="J365" s="416">
        <f>IF(ISBLANK(OBRAZ2!J7),"-",OBRAZ2!J7)</f>
        <v>389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94.2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150</v>
      </c>
      <c r="I366" s="807">
        <f>IF(ISBLANK(OBRAZ2!I8),"-",OBRAZ2!I8)</f>
        <v>149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4025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2.2079507457141339</v>
      </c>
      <c r="I375" s="850">
        <f>IF(ISBLANK(OBRAZ2!C12),"-",OBRAZ2!C21)</f>
        <v>0.23411893241766815</v>
      </c>
      <c r="J375" s="850">
        <f>IF(ISBLANK(OBRAZ2!D12),"-",OBRAZ2!D21)</f>
        <v>0.24844090655579779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0.10084390425136669</v>
      </c>
      <c r="I376" s="851">
        <f>IF(ISBLANK(OBRAZ2!C13),"-",OBRAZ2!C22)</f>
        <v>0</v>
      </c>
      <c r="J376" s="851">
        <f>IF(ISBLANK(OBRAZ2!D13),"-",OBRAZ2!D22)</f>
        <v>2.0280890331085537E-2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77.331351839074358</v>
      </c>
      <c r="I377" s="851">
        <f>IF(ISBLANK(OBRAZ2!C14),"-",OBRAZ2!C23)</f>
        <v>77.98241506685396</v>
      </c>
      <c r="J377" s="851">
        <f>IF(ISBLANK(OBRAZ2!D14),"-",OBRAZ2!D23)</f>
        <v>79.323632307458297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1.9903402154875005</v>
      </c>
      <c r="I379" s="851">
        <f>IF(ISBLANK(OBRAZ2!C16),"-",OBRAZ2!C25)</f>
        <v>2.0810571770459396</v>
      </c>
      <c r="J379" s="851">
        <f>IF(ISBLANK(OBRAZ2!D16),"-",OBRAZ2!D25)</f>
        <v>1.3588196521827307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18.36951329547264</v>
      </c>
      <c r="I380" s="852">
        <f>IF(ISBLANK(OBRAZ2!C17),"-",OBRAZ2!C26)</f>
        <v>19.702408823682429</v>
      </c>
      <c r="J380" s="852">
        <f>IF(ISBLANK(OBRAZ2!D17),"-",OBRAZ2!D26)</f>
        <v>19.048826243472089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14984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14191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732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636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3433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282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217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15415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4304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424340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8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246969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730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172858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1629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52.2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56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15.2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88.8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73.5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24360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325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4932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115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607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3532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3562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2376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1695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541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1150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747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16.600000000000001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42.9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1117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205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244.15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12.1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4660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131781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1069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126889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6410.37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16.737690000000001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7</v>
      </c>
      <c r="D696" s="3"/>
      <c r="E696" s="5"/>
      <c r="F696" s="5"/>
      <c r="G696" s="837">
        <v>2012</v>
      </c>
      <c r="H696" s="835">
        <f>IF(ISBLANK(INDEKSI2!B5),"-",INDEKSI2!B5)</f>
        <v>45.25</v>
      </c>
      <c r="I696" s="835">
        <f>IF(ISBLANK(INDEKSI2!C5),"-",INDEKSI2!C5)</f>
        <v>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59.55</v>
      </c>
      <c r="D697" s="3"/>
      <c r="E697" s="5"/>
      <c r="F697" s="5"/>
      <c r="G697" s="838">
        <v>2013</v>
      </c>
      <c r="H697" s="559">
        <f>IF(ISBLANK(INDEKSI2!B6),"-",INDEKSI2!B6)</f>
        <v>47.09</v>
      </c>
      <c r="I697" s="559">
        <f>IF(ISBLANK(INDEKSI2!C6),"-",INDEKSI2!C6)</f>
        <v>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49.8</v>
      </c>
      <c r="I698" s="836">
        <f>IF(ISBLANK(INDEKSI2!C7),"-",INDEKSI2!C7)</f>
        <v>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84258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134715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170912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390150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49.8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16.737690000000001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59.55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47.81</v>
      </c>
      <c r="C4" s="721">
        <v>4</v>
      </c>
      <c r="D4" s="710"/>
      <c r="E4" s="711"/>
      <c r="F4" s="712"/>
    </row>
    <row r="5" spans="1:6" x14ac:dyDescent="0.25">
      <c r="A5" s="286">
        <v>2012</v>
      </c>
      <c r="B5" s="614">
        <v>45.25</v>
      </c>
      <c r="C5" s="722">
        <v>4</v>
      </c>
      <c r="D5" s="713"/>
      <c r="E5" s="641"/>
      <c r="F5" s="714"/>
    </row>
    <row r="6" spans="1:6" x14ac:dyDescent="0.25">
      <c r="A6" s="286">
        <v>2013</v>
      </c>
      <c r="B6" s="614">
        <v>47.09</v>
      </c>
      <c r="C6" s="722">
        <v>4</v>
      </c>
      <c r="D6" s="715">
        <v>16.737690000000001</v>
      </c>
      <c r="E6" s="609">
        <v>7</v>
      </c>
      <c r="F6" s="716">
        <v>59.55</v>
      </c>
    </row>
    <row r="7" spans="1:6" x14ac:dyDescent="0.25">
      <c r="A7" s="219">
        <v>2014</v>
      </c>
      <c r="B7" s="615">
        <v>49.8</v>
      </c>
      <c r="C7" s="723">
        <v>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5173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3781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5185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138.19999999999999</v>
      </c>
      <c r="G3" s="217" t="s">
        <v>765</v>
      </c>
      <c r="H3" s="71">
        <v>3853</v>
      </c>
    </row>
    <row r="4" spans="1:9" x14ac:dyDescent="0.25">
      <c r="A4" s="286" t="s">
        <v>760</v>
      </c>
      <c r="B4" s="214">
        <v>33327.42</v>
      </c>
      <c r="G4" s="286" t="s">
        <v>766</v>
      </c>
      <c r="H4" s="214">
        <v>47624</v>
      </c>
    </row>
    <row r="5" spans="1:9" x14ac:dyDescent="0.25">
      <c r="A5" s="286" t="s">
        <v>761</v>
      </c>
      <c r="B5" s="214">
        <v>441.54</v>
      </c>
      <c r="G5" s="286" t="s">
        <v>767</v>
      </c>
      <c r="H5" s="214">
        <v>4652</v>
      </c>
    </row>
    <row r="6" spans="1:9" x14ac:dyDescent="0.25">
      <c r="A6" s="286" t="s">
        <v>762</v>
      </c>
      <c r="B6" s="214">
        <v>254.01</v>
      </c>
      <c r="G6" s="286" t="s">
        <v>768</v>
      </c>
      <c r="H6" s="214">
        <v>504637</v>
      </c>
    </row>
    <row r="7" spans="1:9" x14ac:dyDescent="0.25">
      <c r="A7" s="286" t="s">
        <v>763</v>
      </c>
      <c r="B7" s="214">
        <v>100.4</v>
      </c>
      <c r="G7" s="1" t="s">
        <v>24</v>
      </c>
      <c r="H7" s="288">
        <v>560766</v>
      </c>
    </row>
    <row r="8" spans="1:9" x14ac:dyDescent="0.25">
      <c r="A8" s="287" t="s">
        <v>764</v>
      </c>
      <c r="B8" s="73">
        <v>1583.33</v>
      </c>
    </row>
    <row r="9" spans="1:9" x14ac:dyDescent="0.25">
      <c r="A9" s="1" t="s">
        <v>24</v>
      </c>
      <c r="B9" s="288">
        <v>35844.9</v>
      </c>
      <c r="I9" s="41" t="s">
        <v>876</v>
      </c>
    </row>
    <row r="10" spans="1:9" x14ac:dyDescent="0.25">
      <c r="G10" s="29" t="s">
        <v>775</v>
      </c>
      <c r="H10" s="58">
        <v>21944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5065</v>
      </c>
      <c r="C4" s="55">
        <v>831</v>
      </c>
      <c r="D4" s="110">
        <v>4234</v>
      </c>
    </row>
    <row r="5" spans="1:4" ht="30" customHeight="1" x14ac:dyDescent="0.25">
      <c r="A5" s="274" t="s">
        <v>884</v>
      </c>
      <c r="B5" s="212">
        <v>4601</v>
      </c>
      <c r="C5" s="58">
        <v>2792</v>
      </c>
      <c r="D5" s="160">
        <v>1809</v>
      </c>
    </row>
    <row r="6" spans="1:4" x14ac:dyDescent="0.25">
      <c r="A6" s="274" t="s">
        <v>772</v>
      </c>
      <c r="B6" s="212">
        <v>25</v>
      </c>
      <c r="C6" s="58">
        <v>1</v>
      </c>
      <c r="D6" s="160">
        <v>24</v>
      </c>
    </row>
    <row r="7" spans="1:4" ht="30" x14ac:dyDescent="0.25">
      <c r="A7" s="274" t="s">
        <v>773</v>
      </c>
      <c r="B7" s="212">
        <v>962</v>
      </c>
      <c r="C7" s="58">
        <v>369</v>
      </c>
      <c r="D7" s="160">
        <v>593</v>
      </c>
    </row>
    <row r="8" spans="1:4" x14ac:dyDescent="0.25">
      <c r="A8" s="201" t="s">
        <v>774</v>
      </c>
      <c r="B8" s="72">
        <v>5173</v>
      </c>
      <c r="C8" s="61">
        <v>817</v>
      </c>
      <c r="D8" s="111">
        <v>4356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4</v>
      </c>
      <c r="C14" s="276">
        <f>D6/B6*100</f>
        <v>96</v>
      </c>
    </row>
    <row r="15" spans="1:4" ht="60" x14ac:dyDescent="0.25">
      <c r="A15" s="277" t="s">
        <v>885</v>
      </c>
      <c r="B15" s="282">
        <f>C5/B5*100</f>
        <v>60.682460334709845</v>
      </c>
      <c r="C15" s="278">
        <f>D5/B5*100</f>
        <v>39.317539665290155</v>
      </c>
    </row>
    <row r="16" spans="1:4" ht="30" x14ac:dyDescent="0.25">
      <c r="A16" s="279" t="s">
        <v>821</v>
      </c>
      <c r="B16" s="283">
        <f>C4/B4*100</f>
        <v>16.406712734452121</v>
      </c>
      <c r="C16" s="280">
        <f>D4/B4*100</f>
        <v>83.593287265547872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4</v>
      </c>
      <c r="C21" s="276">
        <f>C14</f>
        <v>96</v>
      </c>
    </row>
    <row r="22" spans="1:3" ht="60" x14ac:dyDescent="0.25">
      <c r="A22" s="277" t="s">
        <v>823</v>
      </c>
      <c r="B22" s="282">
        <f t="shared" ref="B22:C23" si="0">B15</f>
        <v>60.682460334709845</v>
      </c>
      <c r="C22" s="278">
        <f t="shared" si="0"/>
        <v>39.317539665290155</v>
      </c>
    </row>
    <row r="23" spans="1:3" ht="30" x14ac:dyDescent="0.25">
      <c r="A23" s="279" t="s">
        <v>858</v>
      </c>
      <c r="B23" s="285">
        <f t="shared" si="0"/>
        <v>16.406712734452121</v>
      </c>
      <c r="C23" s="284">
        <f t="shared" si="0"/>
        <v>83.593287265547872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6229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60.5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9469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94.2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4025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18906</v>
      </c>
      <c r="C6" s="973">
        <v>16303</v>
      </c>
      <c r="D6" s="945">
        <v>2603</v>
      </c>
      <c r="E6" s="973">
        <v>18841</v>
      </c>
      <c r="F6" s="973">
        <v>16125</v>
      </c>
      <c r="G6" s="945">
        <v>2716</v>
      </c>
      <c r="H6" s="599">
        <v>19221</v>
      </c>
      <c r="I6" s="616">
        <v>16313</v>
      </c>
      <c r="J6" s="945">
        <v>2908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2095</v>
      </c>
      <c r="C7" s="975">
        <v>1745</v>
      </c>
      <c r="D7" s="976">
        <v>350</v>
      </c>
      <c r="E7" s="975">
        <v>2101</v>
      </c>
      <c r="F7" s="975">
        <v>1756</v>
      </c>
      <c r="G7" s="976">
        <v>345</v>
      </c>
      <c r="H7" s="753">
        <v>2033</v>
      </c>
      <c r="I7" s="690">
        <v>1644</v>
      </c>
      <c r="J7" s="976">
        <v>389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</v>
      </c>
      <c r="C8" s="978">
        <v>0</v>
      </c>
      <c r="D8" s="979">
        <v>13</v>
      </c>
      <c r="E8" s="978">
        <v>138</v>
      </c>
      <c r="F8" s="978">
        <v>130</v>
      </c>
      <c r="G8" s="979">
        <v>8</v>
      </c>
      <c r="H8" s="754">
        <v>150</v>
      </c>
      <c r="I8" s="691">
        <v>149</v>
      </c>
      <c r="J8" s="979">
        <v>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416</v>
      </c>
      <c r="C12" s="600">
        <v>45</v>
      </c>
      <c r="D12" s="600">
        <v>49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14570</v>
      </c>
      <c r="C14" s="751">
        <v>14989</v>
      </c>
      <c r="D14" s="751">
        <v>15645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375</v>
      </c>
      <c r="C16" s="1029">
        <v>400</v>
      </c>
      <c r="D16" s="751">
        <v>268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3461</v>
      </c>
      <c r="C17" s="752">
        <v>3787</v>
      </c>
      <c r="D17" s="752">
        <v>3757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2.2079507457141339</v>
      </c>
      <c r="C21" s="289">
        <f>C12/SUM(C12:C17)*100</f>
        <v>0.23411893241766815</v>
      </c>
      <c r="D21" s="289">
        <f>D12/SUM(D12:D17)*100</f>
        <v>0.24844090655579779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0.10084390425136669</v>
      </c>
      <c r="C22" s="290">
        <f>C13/SUM(C12:C17)*100</f>
        <v>0</v>
      </c>
      <c r="D22" s="290">
        <f>D13/SUM(D12:D17)*100</f>
        <v>2.0280890331085537E-2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77.331351839074358</v>
      </c>
      <c r="C23" s="290">
        <f>C14/SUM(C12:C17)*100</f>
        <v>77.98241506685396</v>
      </c>
      <c r="D23" s="290">
        <f>D14/SUM(D12:D17)*100</f>
        <v>79.323632307458297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1.9903402154875005</v>
      </c>
      <c r="C25" s="290">
        <f>C16/SUM(C12:C17)*100</f>
        <v>2.0810571770459396</v>
      </c>
      <c r="D25" s="290">
        <f>D16/SUM(D12:D17)*100</f>
        <v>1.3588196521827307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18.36951329547264</v>
      </c>
      <c r="C26" s="291">
        <f>C17/SUM(C12:C17)*100</f>
        <v>19.702408823682429</v>
      </c>
      <c r="D26" s="291">
        <f>D17/SUM(D12:D17)*100</f>
        <v>19.048826243472089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20.6</v>
      </c>
      <c r="C7" s="600">
        <v>21.7</v>
      </c>
      <c r="D7" s="600">
        <v>84.8</v>
      </c>
    </row>
    <row r="8" spans="1:6" x14ac:dyDescent="0.25">
      <c r="A8" s="695" t="s">
        <v>944</v>
      </c>
      <c r="B8" s="751">
        <v>67.3</v>
      </c>
      <c r="C8" s="751">
        <v>65.5</v>
      </c>
      <c r="D8" s="751">
        <v>1.6</v>
      </c>
    </row>
    <row r="9" spans="1:6" x14ac:dyDescent="0.25">
      <c r="A9" s="696" t="s">
        <v>224</v>
      </c>
      <c r="B9" s="752">
        <v>12.1</v>
      </c>
      <c r="C9" s="752">
        <v>12.8</v>
      </c>
      <c r="D9" s="752">
        <v>13.6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20.6</v>
      </c>
      <c r="C13" s="697">
        <f t="shared" ref="C13:D13" si="1">IF(ISBLANK(C7),"",C7)</f>
        <v>21.7</v>
      </c>
      <c r="D13" s="697">
        <f t="shared" si="1"/>
        <v>84.8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67.3</v>
      </c>
      <c r="C14" s="698">
        <f t="shared" si="2"/>
        <v>65.5</v>
      </c>
      <c r="D14" s="698">
        <f t="shared" si="2"/>
        <v>1.6</v>
      </c>
    </row>
    <row r="15" spans="1:6" x14ac:dyDescent="0.25">
      <c r="A15" s="702" t="s">
        <v>1630</v>
      </c>
      <c r="B15" s="699">
        <f t="shared" si="2"/>
        <v>12.1</v>
      </c>
      <c r="C15" s="699">
        <f t="shared" si="2"/>
        <v>12.8</v>
      </c>
      <c r="D15" s="699">
        <f t="shared" si="2"/>
        <v>13.6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20.6</v>
      </c>
      <c r="C18" s="697">
        <f t="shared" ref="C18:D18" si="4">IF(ISBLANK(C7),"",C7)</f>
        <v>21.7</v>
      </c>
      <c r="D18" s="697">
        <f t="shared" si="4"/>
        <v>84.8</v>
      </c>
    </row>
    <row r="19" spans="1:5" x14ac:dyDescent="0.25">
      <c r="A19" s="701" t="s">
        <v>1632</v>
      </c>
      <c r="B19" s="698">
        <f t="shared" ref="B19:D20" si="5">IF(ISBLANK(B8),"",B8)</f>
        <v>67.3</v>
      </c>
      <c r="C19" s="698">
        <f t="shared" si="5"/>
        <v>65.5</v>
      </c>
      <c r="D19" s="698">
        <f t="shared" si="5"/>
        <v>1.6</v>
      </c>
    </row>
    <row r="20" spans="1:5" x14ac:dyDescent="0.25">
      <c r="A20" s="702" t="s">
        <v>1633</v>
      </c>
      <c r="B20" s="699">
        <f t="shared" si="5"/>
        <v>12.1</v>
      </c>
      <c r="C20" s="699">
        <f t="shared" si="5"/>
        <v>12.8</v>
      </c>
      <c r="D20" s="699">
        <f t="shared" si="5"/>
        <v>13.6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92.4</v>
      </c>
      <c r="C5" s="611">
        <v>93.6</v>
      </c>
      <c r="D5" s="1030">
        <v>93</v>
      </c>
      <c r="F5" s="28"/>
      <c r="G5" s="693">
        <f>A5</f>
        <v>2020</v>
      </c>
      <c r="H5" s="669">
        <f>IF(ISBLANK(B5),"",B5)</f>
        <v>92.4</v>
      </c>
      <c r="I5" s="618">
        <f t="shared" ref="H5:I7" si="0">IF(ISBLANK(C5),"",C5)</f>
        <v>93.6</v>
      </c>
    </row>
    <row r="6" spans="1:10" x14ac:dyDescent="0.25">
      <c r="A6" s="749">
        <v>2021</v>
      </c>
      <c r="B6" s="601">
        <v>95.4</v>
      </c>
      <c r="C6" s="612">
        <v>103.3</v>
      </c>
      <c r="D6" s="946">
        <v>99.4</v>
      </c>
      <c r="F6" s="44"/>
      <c r="G6" s="693">
        <f t="shared" ref="G6:G7" si="1">A6</f>
        <v>2021</v>
      </c>
      <c r="H6" s="670">
        <f t="shared" si="0"/>
        <v>95.4</v>
      </c>
      <c r="I6" s="619">
        <f t="shared" si="0"/>
        <v>103.3</v>
      </c>
    </row>
    <row r="7" spans="1:10" x14ac:dyDescent="0.25">
      <c r="A7" s="750">
        <v>2022</v>
      </c>
      <c r="B7" s="601">
        <v>97.5</v>
      </c>
      <c r="C7" s="612">
        <v>99.9</v>
      </c>
      <c r="D7" s="946">
        <v>98.7</v>
      </c>
      <c r="F7" s="44"/>
      <c r="G7" s="693">
        <f t="shared" si="1"/>
        <v>2022</v>
      </c>
      <c r="H7" s="671">
        <f t="shared" si="0"/>
        <v>97.5</v>
      </c>
      <c r="I7" s="620">
        <f t="shared" si="0"/>
        <v>99.9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92.4</v>
      </c>
      <c r="I13" s="618">
        <f>IF(ISBLANK(C5),"",C5)</f>
        <v>93.6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95.4</v>
      </c>
      <c r="I14" s="619">
        <f t="shared" si="3"/>
        <v>103.3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97.5</v>
      </c>
      <c r="I15" s="620">
        <f t="shared" si="4"/>
        <v>99.9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City of Novi Sad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699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368743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-0.5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75.709999999999994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40.799999999999997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110.3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317798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382303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13907</v>
      </c>
      <c r="C63" s="548">
        <f>IF(ISBLANK('DEM2'!C7),"-",'DEM2'!C7)</f>
        <v>14632</v>
      </c>
      <c r="D63" s="548"/>
      <c r="E63" s="548">
        <f>IF(ISBLANK('DEM2'!D8),"-",'DEM2'!D8)</f>
        <v>13856</v>
      </c>
      <c r="F63" s="548">
        <f>IF(ISBLANK('DEM2'!C8),"-",'DEM2'!C8)</f>
        <v>14640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14848</v>
      </c>
      <c r="C64" s="317">
        <f>IF(ISBLANK('DEM2'!F7),"-",'DEM2'!F7)</f>
        <v>15875</v>
      </c>
      <c r="D64" s="789"/>
      <c r="E64" s="317">
        <f>IF(ISBLANK('DEM2'!G8),"-",'DEM2'!G8)</f>
        <v>14737</v>
      </c>
      <c r="F64" s="317">
        <f>IF(ISBLANK('DEM2'!F8),"-",'DEM2'!F8)</f>
        <v>15615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6896</v>
      </c>
      <c r="C65" s="345">
        <f>IF(ISBLANK('DEM2'!I7),"-",'DEM2'!I7)</f>
        <v>6957</v>
      </c>
      <c r="D65" s="393"/>
      <c r="E65" s="345">
        <f>IF(ISBLANK('DEM2'!J8),"-",'DEM2'!J8)</f>
        <v>7315</v>
      </c>
      <c r="F65" s="345">
        <f>IF(ISBLANK('DEM2'!I8),"-",'DEM2'!I8)</f>
        <v>7204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33938</v>
      </c>
      <c r="C66" s="317">
        <f>IF(ISBLANK('DEM2'!L7),"-",'DEM2'!L7)</f>
        <v>35720</v>
      </c>
      <c r="D66" s="395"/>
      <c r="E66" s="317">
        <f>IF(ISBLANK('DEM2'!M8),"-",'DEM2'!M8)</f>
        <v>33863</v>
      </c>
      <c r="F66" s="317">
        <f>IF(ISBLANK('DEM2'!L8),"-",'DEM2'!L8)</f>
        <v>35557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29492</v>
      </c>
      <c r="C67" s="317">
        <f>IF(ISBLANK('DEM2'!O7),"-",'DEM2'!O7)</f>
        <v>29135</v>
      </c>
      <c r="D67" s="395"/>
      <c r="E67" s="317">
        <f>IF(ISBLANK('DEM2'!P8),"-",'DEM2'!P8)</f>
        <v>34418</v>
      </c>
      <c r="F67" s="317">
        <f>IF(ISBLANK('DEM2'!O8),"-",'DEM2'!O8)</f>
        <v>33248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124897</v>
      </c>
      <c r="C68" s="414">
        <f>IF(ISBLANK('DEM2'!R7),"-",'DEM2'!R7)</f>
        <v>116234</v>
      </c>
      <c r="D68" s="420"/>
      <c r="E68" s="414">
        <f>IF(ISBLANK('DEM2'!S8),"-",'DEM2'!S8)</f>
        <v>127148</v>
      </c>
      <c r="F68" s="414">
        <f>IF(ISBLANK('DEM2'!R8),"-",'DEM2'!R8)</f>
        <v>117654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191623</v>
      </c>
      <c r="C69" s="463">
        <f>IF(ISBLANK('DEM2'!U7),"-",'DEM2'!U7)</f>
        <v>172166</v>
      </c>
      <c r="D69" s="799"/>
      <c r="E69" s="463">
        <f>IF(ISBLANK('DEM2'!V8),"-",'DEM2'!V8)</f>
        <v>194588</v>
      </c>
      <c r="F69" s="463">
        <f>IF(ISBLANK('DEM2'!U8),"-",'DEM2'!U8)</f>
        <v>174155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168556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141848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38.5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101101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10225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192149086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521092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25689467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5854607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69668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37628555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102045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1793270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4863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36726420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99599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36621457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99314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12161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24985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9391049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5173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5185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3781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21944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5065</v>
      </c>
      <c r="C300" s="808">
        <f>IF(ISBLANK(POLJ3!C4),"-",POLJ3!C4)</f>
        <v>831</v>
      </c>
      <c r="D300" s="1160">
        <f>IF(ISBLANK(POLJ3!D4),"-",POLJ3!D4)</f>
        <v>4234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4601</v>
      </c>
      <c r="C301" s="789">
        <f>IF(ISBLANK(POLJ3!C5),"-",POLJ3!C5)</f>
        <v>2792</v>
      </c>
      <c r="D301" s="1161">
        <f>IF(ISBLANK(POLJ3!D5),"-",POLJ3!D5)</f>
        <v>1809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25</v>
      </c>
      <c r="C302" s="790">
        <f>IF(ISBLANK(POLJ3!C6),"-",POLJ3!C6)</f>
        <v>1</v>
      </c>
      <c r="D302" s="1162">
        <f>IF(ISBLANK(POLJ3!D6),"-",POLJ3!D6)</f>
        <v>24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962</v>
      </c>
      <c r="C303" s="791">
        <f>IF(ISBLANK(POLJ3!C7),"-",POLJ3!C7)</f>
        <v>369</v>
      </c>
      <c r="D303" s="1163">
        <f>IF(ISBLANK(POLJ3!D7),"-",POLJ3!D7)</f>
        <v>593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5173</v>
      </c>
      <c r="C304" s="807">
        <f>IF(ISBLANK(POLJ3!C8),"-",POLJ3!C8)</f>
        <v>817</v>
      </c>
      <c r="D304" s="1164">
        <f>IF(ISBLANK(POLJ3!D8),"-",POLJ3!D8)</f>
        <v>4356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138.19999999999999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3853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33327.42</v>
      </c>
      <c r="C311" s="1154"/>
      <c r="D311" s="3"/>
      <c r="E311" s="5"/>
      <c r="F311" s="5"/>
      <c r="G311" s="810" t="s">
        <v>766</v>
      </c>
      <c r="H311" s="248">
        <f>IF(ISBLANK(POLJ2!H4),"-",POLJ2!H4)</f>
        <v>47624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441.54</v>
      </c>
      <c r="C312" s="1154"/>
      <c r="D312" s="3"/>
      <c r="E312" s="5"/>
      <c r="F312" s="5"/>
      <c r="G312" s="810" t="s">
        <v>767</v>
      </c>
      <c r="H312" s="248">
        <f>IF(ISBLANK(POLJ2!H5),"-",POLJ2!H5)</f>
        <v>4652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254.01</v>
      </c>
      <c r="C313" s="1154"/>
      <c r="D313" s="3"/>
      <c r="E313" s="5"/>
      <c r="F313" s="5"/>
      <c r="G313" s="812" t="s">
        <v>768</v>
      </c>
      <c r="H313" s="249">
        <f>IF(ISBLANK(POLJ2!H6),"-",POLJ2!H6)</f>
        <v>504637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100.4</v>
      </c>
      <c r="C314" s="1154"/>
      <c r="D314" s="3"/>
      <c r="E314" s="5"/>
      <c r="F314" s="5"/>
      <c r="G314" s="814" t="s">
        <v>16</v>
      </c>
      <c r="H314" s="817">
        <f>IF(ISBLANK(POLJ2!H7),"-",POLJ2!H7)</f>
        <v>560766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1583.33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35844.9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6229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60.5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19221</v>
      </c>
      <c r="I364" s="808">
        <f>IF(ISBLANK(OBRAZ2!I6),"-",OBRAZ2!I6)</f>
        <v>16313</v>
      </c>
      <c r="J364" s="808">
        <f>IF(ISBLANK(OBRAZ2!J6),"-",OBRAZ2!J6)</f>
        <v>2908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9469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2033</v>
      </c>
      <c r="I365" s="789">
        <f>IF(ISBLANK(OBRAZ2!I7),"-",OBRAZ2!I7)</f>
        <v>1644</v>
      </c>
      <c r="J365" s="789">
        <f>IF(ISBLANK(OBRAZ2!J7),"-",OBRAZ2!J7)</f>
        <v>389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94.2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150</v>
      </c>
      <c r="I366" s="807">
        <f>IF(ISBLANK(OBRAZ2!I8),"-",OBRAZ2!I8)</f>
        <v>149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4025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2.2079507457141339</v>
      </c>
      <c r="I375" s="850">
        <f>IF(ISBLANK(OBRAZ2!C12),"-",OBRAZ2!C21)</f>
        <v>0.23411893241766815</v>
      </c>
      <c r="J375" s="850">
        <f>IF(ISBLANK(OBRAZ2!D12),"-",OBRAZ2!D21)</f>
        <v>0.24844090655579779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0.10084390425136669</v>
      </c>
      <c r="I376" s="851">
        <f>IF(ISBLANK(OBRAZ2!C13),"-",OBRAZ2!C22)</f>
        <v>0</v>
      </c>
      <c r="J376" s="851">
        <f>IF(ISBLANK(OBRAZ2!D13),"-",OBRAZ2!D22)</f>
        <v>2.0280890331085537E-2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77.331351839074358</v>
      </c>
      <c r="I377" s="851">
        <f>IF(ISBLANK(OBRAZ2!C14),"-",OBRAZ2!C23)</f>
        <v>77.98241506685396</v>
      </c>
      <c r="J377" s="851">
        <f>IF(ISBLANK(OBRAZ2!D14),"-",OBRAZ2!D23)</f>
        <v>79.323632307458297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1.9903402154875005</v>
      </c>
      <c r="I379" s="851">
        <f>IF(ISBLANK(OBRAZ2!C16),"-",OBRAZ2!C25)</f>
        <v>2.0810571770459396</v>
      </c>
      <c r="J379" s="851">
        <f>IF(ISBLANK(OBRAZ2!D16),"-",OBRAZ2!D25)</f>
        <v>1.3588196521827307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18.36951329547264</v>
      </c>
      <c r="I380" s="852">
        <f>IF(ISBLANK(OBRAZ2!C17),"-",OBRAZ2!C26)</f>
        <v>19.702408823682429</v>
      </c>
      <c r="J380" s="852">
        <f>IF(ISBLANK(OBRAZ2!D17),"-",OBRAZ2!D26)</f>
        <v>19.048826243472089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14984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14191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732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636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3433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282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217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15415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4304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424340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8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246969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730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172858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1629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52.2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56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15.2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88.8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73.5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24360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325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4932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115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607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3532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3562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2376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1695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541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1150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747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16.600000000000001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42.9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1117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205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244.15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12.1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4660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131781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1069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126889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6410.37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16.737690000000001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7</v>
      </c>
      <c r="D696" s="315"/>
      <c r="E696" s="314"/>
      <c r="F696" s="5"/>
      <c r="G696" s="837">
        <v>2012</v>
      </c>
      <c r="H696" s="835">
        <f>IF(ISBLANK(INDEKSI2!B5),"-",INDEKSI2!B5)</f>
        <v>45.25</v>
      </c>
      <c r="I696" s="835">
        <f>IF(ISBLANK(INDEKSI2!C5),"-",INDEKSI2!C5)</f>
        <v>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59.55</v>
      </c>
      <c r="D697" s="315"/>
      <c r="E697" s="314"/>
      <c r="F697" s="5"/>
      <c r="G697" s="838">
        <v>2013</v>
      </c>
      <c r="H697" s="559">
        <f>IF(ISBLANK(INDEKSI2!B6),"-",INDEKSI2!B6)</f>
        <v>47.09</v>
      </c>
      <c r="I697" s="559">
        <f>IF(ISBLANK(INDEKSI2!C6),"-",INDEKSI2!C6)</f>
        <v>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49.8</v>
      </c>
      <c r="I698" s="836">
        <f>IF(ISBLANK(INDEKSI2!C7),"-",INDEKSI2!C7)</f>
        <v>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84258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134715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170912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390150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37</v>
      </c>
      <c r="C6" s="601">
        <v>111</v>
      </c>
      <c r="D6" s="612">
        <v>96</v>
      </c>
      <c r="E6" s="612">
        <v>15</v>
      </c>
      <c r="F6" s="1033">
        <v>5714</v>
      </c>
      <c r="G6" s="612">
        <v>2982</v>
      </c>
      <c r="H6" s="980">
        <v>2732</v>
      </c>
      <c r="I6" s="1034">
        <v>56.6</v>
      </c>
      <c r="J6" s="612">
        <v>57.3</v>
      </c>
      <c r="K6" s="1035">
        <v>55.9</v>
      </c>
      <c r="L6" s="1033">
        <v>9291</v>
      </c>
      <c r="M6" s="612">
        <v>4756</v>
      </c>
      <c r="N6" s="1028">
        <v>4535</v>
      </c>
      <c r="O6" s="1034">
        <v>90.5</v>
      </c>
      <c r="P6" s="612">
        <v>90.8</v>
      </c>
      <c r="Q6" s="1028">
        <v>90.1</v>
      </c>
      <c r="R6" s="1033">
        <v>3836</v>
      </c>
      <c r="S6" s="612">
        <v>1987</v>
      </c>
      <c r="T6" s="1035">
        <v>1849</v>
      </c>
    </row>
    <row r="7" spans="1:20" x14ac:dyDescent="0.25">
      <c r="A7" s="286">
        <v>2021</v>
      </c>
      <c r="B7" s="602">
        <v>37</v>
      </c>
      <c r="C7" s="601">
        <v>112</v>
      </c>
      <c r="D7" s="612">
        <v>97</v>
      </c>
      <c r="E7" s="612">
        <v>15</v>
      </c>
      <c r="F7" s="1033">
        <v>5947</v>
      </c>
      <c r="G7" s="612">
        <v>3052</v>
      </c>
      <c r="H7" s="980">
        <v>2895</v>
      </c>
      <c r="I7" s="1034">
        <v>58.8</v>
      </c>
      <c r="J7" s="612">
        <v>58.4</v>
      </c>
      <c r="K7" s="1035">
        <v>59.2</v>
      </c>
      <c r="L7" s="1033">
        <v>9087</v>
      </c>
      <c r="M7" s="612">
        <v>4651</v>
      </c>
      <c r="N7" s="1028">
        <v>4436</v>
      </c>
      <c r="O7" s="1034">
        <v>89.3</v>
      </c>
      <c r="P7" s="612">
        <v>89.6</v>
      </c>
      <c r="Q7" s="1028">
        <v>88.9</v>
      </c>
      <c r="R7" s="1033">
        <v>4187</v>
      </c>
      <c r="S7" s="612">
        <v>2217</v>
      </c>
      <c r="T7" s="1035">
        <v>1970</v>
      </c>
    </row>
    <row r="8" spans="1:20" x14ac:dyDescent="0.25">
      <c r="A8" s="219">
        <v>2022</v>
      </c>
      <c r="B8" s="617">
        <v>40</v>
      </c>
      <c r="C8" s="947">
        <v>117</v>
      </c>
      <c r="D8" s="981">
        <v>101</v>
      </c>
      <c r="E8" s="981">
        <v>16</v>
      </c>
      <c r="F8" s="1036">
        <v>6229</v>
      </c>
      <c r="G8" s="981">
        <v>3218</v>
      </c>
      <c r="H8" s="979">
        <v>3011</v>
      </c>
      <c r="I8" s="754">
        <v>60.5</v>
      </c>
      <c r="J8" s="981">
        <v>60.7</v>
      </c>
      <c r="K8" s="1037">
        <v>60.2</v>
      </c>
      <c r="L8" s="1036">
        <v>9469</v>
      </c>
      <c r="M8" s="981">
        <v>4810</v>
      </c>
      <c r="N8" s="691">
        <v>4659</v>
      </c>
      <c r="O8" s="754">
        <v>94.2</v>
      </c>
      <c r="P8" s="981">
        <v>93.4</v>
      </c>
      <c r="Q8" s="691">
        <v>95.1</v>
      </c>
      <c r="R8" s="1036">
        <v>4025</v>
      </c>
      <c r="S8" s="981">
        <v>2093</v>
      </c>
      <c r="T8" s="1037">
        <v>1932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14984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14191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732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636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3433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282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95.342326291677267</v>
      </c>
      <c r="C21" s="739">
        <f>B10/(B7+B10)*100</f>
        <v>4.6576737083227284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95.71052809064544</v>
      </c>
      <c r="C22" s="739">
        <f>B11/(B8+B11)*100</f>
        <v>4.2894719093545559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95.342326291677267</v>
      </c>
      <c r="C26" s="739">
        <f>C21</f>
        <v>4.6576737083227284</v>
      </c>
    </row>
    <row r="27" spans="1:10" ht="24.75" x14ac:dyDescent="0.25">
      <c r="A27" s="742" t="s">
        <v>1407</v>
      </c>
      <c r="B27" s="739">
        <f>B22</f>
        <v>95.71052809064544</v>
      </c>
      <c r="C27" s="739">
        <f>C22</f>
        <v>4.2894719093545559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29</v>
      </c>
      <c r="C5" s="1095">
        <v>10</v>
      </c>
      <c r="D5" s="914" t="s">
        <v>5</v>
      </c>
      <c r="E5" s="211"/>
      <c r="F5" s="125">
        <v>2021</v>
      </c>
      <c r="G5" s="70">
        <v>39</v>
      </c>
      <c r="H5" s="55">
        <v>29</v>
      </c>
      <c r="I5" s="110">
        <v>10</v>
      </c>
      <c r="J5" s="70">
        <v>4</v>
      </c>
      <c r="K5" s="55">
        <v>2</v>
      </c>
      <c r="L5" s="110">
        <v>2</v>
      </c>
      <c r="M5" s="70">
        <v>14594</v>
      </c>
      <c r="N5" s="55">
        <v>13827</v>
      </c>
      <c r="O5" s="70">
        <v>724</v>
      </c>
      <c r="P5" s="110">
        <v>600</v>
      </c>
    </row>
    <row r="6" spans="1:16" x14ac:dyDescent="0.25">
      <c r="A6" s="923" t="s">
        <v>259</v>
      </c>
      <c r="B6" s="1096">
        <v>2</v>
      </c>
      <c r="C6" s="1097">
        <v>2</v>
      </c>
      <c r="D6" s="915" t="s">
        <v>5</v>
      </c>
      <c r="E6" s="254"/>
      <c r="F6" s="125">
        <v>2022</v>
      </c>
      <c r="G6" s="212">
        <v>39</v>
      </c>
      <c r="H6" s="58">
        <v>29</v>
      </c>
      <c r="I6" s="160">
        <v>10</v>
      </c>
      <c r="J6" s="212">
        <v>4</v>
      </c>
      <c r="K6" s="58">
        <v>2</v>
      </c>
      <c r="L6" s="160">
        <v>2</v>
      </c>
      <c r="M6" s="212">
        <v>14984</v>
      </c>
      <c r="N6" s="58">
        <v>14191</v>
      </c>
      <c r="O6" s="212">
        <v>732</v>
      </c>
      <c r="P6" s="160">
        <v>636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39</v>
      </c>
      <c r="H7" s="94">
        <v>29</v>
      </c>
      <c r="I7" s="169">
        <v>10</v>
      </c>
      <c r="J7" s="167"/>
      <c r="K7" s="94"/>
      <c r="L7" s="169"/>
      <c r="M7" s="167">
        <v>15454</v>
      </c>
      <c r="N7" s="94">
        <v>14889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29</v>
      </c>
      <c r="C11" s="918">
        <f>IF(ISBLANK(C5),"",C5)</f>
        <v>10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95.7</v>
      </c>
      <c r="C5" s="611">
        <v>94.8</v>
      </c>
      <c r="D5" s="945">
        <v>96.8</v>
      </c>
      <c r="E5" s="610"/>
      <c r="F5" s="611"/>
      <c r="G5" s="945"/>
      <c r="H5" s="610"/>
      <c r="I5" s="611"/>
      <c r="J5" s="945"/>
      <c r="K5" s="610">
        <v>3375</v>
      </c>
      <c r="L5" s="611">
        <v>1739</v>
      </c>
      <c r="M5" s="945">
        <v>1636</v>
      </c>
      <c r="N5" s="610">
        <v>97.3</v>
      </c>
      <c r="O5" s="611">
        <v>99.9</v>
      </c>
      <c r="P5" s="945">
        <v>94.6</v>
      </c>
      <c r="Q5" s="610">
        <v>0.4</v>
      </c>
      <c r="R5" s="611">
        <v>0.9</v>
      </c>
      <c r="S5" s="945">
        <v>0.1</v>
      </c>
    </row>
    <row r="6" spans="1:19" x14ac:dyDescent="0.25">
      <c r="A6" s="286">
        <v>2021</v>
      </c>
      <c r="B6" s="457">
        <v>94.2</v>
      </c>
      <c r="C6" s="458">
        <v>93.7</v>
      </c>
      <c r="D6" s="976">
        <v>94.8</v>
      </c>
      <c r="E6" s="457">
        <v>242</v>
      </c>
      <c r="F6" s="458">
        <v>163</v>
      </c>
      <c r="G6" s="976">
        <v>79</v>
      </c>
      <c r="H6" s="457">
        <v>210</v>
      </c>
      <c r="I6" s="458">
        <v>97</v>
      </c>
      <c r="J6" s="976">
        <v>113</v>
      </c>
      <c r="K6" s="457">
        <v>3494</v>
      </c>
      <c r="L6" s="458">
        <v>1697</v>
      </c>
      <c r="M6" s="976">
        <v>1797</v>
      </c>
      <c r="N6" s="457">
        <v>97.5</v>
      </c>
      <c r="O6" s="458">
        <v>95.2</v>
      </c>
      <c r="P6" s="976">
        <v>99.9</v>
      </c>
      <c r="Q6" s="457">
        <v>0.6</v>
      </c>
      <c r="R6" s="458">
        <v>0.6</v>
      </c>
      <c r="S6" s="976">
        <v>0.5</v>
      </c>
    </row>
    <row r="7" spans="1:19" x14ac:dyDescent="0.25">
      <c r="A7" s="286">
        <v>2022</v>
      </c>
      <c r="B7" s="601">
        <v>98.2</v>
      </c>
      <c r="C7" s="612">
        <v>98</v>
      </c>
      <c r="D7" s="980">
        <v>98.4</v>
      </c>
      <c r="E7" s="601">
        <v>259</v>
      </c>
      <c r="F7" s="612">
        <v>178</v>
      </c>
      <c r="G7" s="980">
        <v>81</v>
      </c>
      <c r="H7" s="601">
        <v>208</v>
      </c>
      <c r="I7" s="612">
        <v>96</v>
      </c>
      <c r="J7" s="980">
        <v>112</v>
      </c>
      <c r="K7" s="601">
        <v>3433</v>
      </c>
      <c r="L7" s="612">
        <v>1786</v>
      </c>
      <c r="M7" s="980">
        <v>1647</v>
      </c>
      <c r="N7" s="601">
        <v>96.4</v>
      </c>
      <c r="O7" s="612">
        <v>98.8</v>
      </c>
      <c r="P7" s="980">
        <v>93.9</v>
      </c>
      <c r="Q7" s="601">
        <v>0.5</v>
      </c>
      <c r="R7" s="612">
        <v>0.3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282</v>
      </c>
      <c r="F8" s="981">
        <v>190</v>
      </c>
      <c r="G8" s="979">
        <v>92</v>
      </c>
      <c r="H8" s="947">
        <v>217</v>
      </c>
      <c r="I8" s="981">
        <v>102</v>
      </c>
      <c r="J8" s="979">
        <v>115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182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25689467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69668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1467</v>
      </c>
      <c r="C5" s="616">
        <v>1042</v>
      </c>
      <c r="D5" s="616">
        <v>425</v>
      </c>
      <c r="E5" s="599">
        <v>10709</v>
      </c>
      <c r="F5" s="616">
        <v>5201</v>
      </c>
      <c r="G5" s="945">
        <v>5508</v>
      </c>
      <c r="H5" s="616">
        <v>4698</v>
      </c>
      <c r="I5" s="616">
        <v>2125</v>
      </c>
      <c r="J5" s="616">
        <v>2573</v>
      </c>
      <c r="K5" s="217">
        <f>SUM(B5,E5,H5)</f>
        <v>16874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1328</v>
      </c>
      <c r="C6" s="612">
        <v>932</v>
      </c>
      <c r="D6" s="946">
        <v>396</v>
      </c>
      <c r="E6" s="601">
        <v>10469</v>
      </c>
      <c r="F6" s="612">
        <v>5078</v>
      </c>
      <c r="G6" s="946">
        <v>5391</v>
      </c>
      <c r="H6" s="601">
        <v>4707</v>
      </c>
      <c r="I6" s="612">
        <v>2171</v>
      </c>
      <c r="J6" s="612">
        <v>2536</v>
      </c>
      <c r="K6" s="218">
        <f>SUM(B6,E6,H6)</f>
        <v>16504</v>
      </c>
      <c r="M6" s="105" t="s">
        <v>284</v>
      </c>
      <c r="N6" s="171">
        <f>IF(ISBLANK(J7),"",J7)</f>
        <v>2543</v>
      </c>
      <c r="O6" s="80">
        <f>IF(ISBLANK(I7),"",I7)</f>
        <v>2232</v>
      </c>
      <c r="P6" s="211"/>
    </row>
    <row r="7" spans="1:17" ht="24.75" x14ac:dyDescent="0.25">
      <c r="A7" s="218">
        <v>2023</v>
      </c>
      <c r="B7" s="601">
        <v>1151</v>
      </c>
      <c r="C7" s="612">
        <v>777</v>
      </c>
      <c r="D7" s="946">
        <v>374</v>
      </c>
      <c r="E7" s="601">
        <v>9489</v>
      </c>
      <c r="F7" s="612">
        <v>4585</v>
      </c>
      <c r="G7" s="946">
        <v>4904</v>
      </c>
      <c r="H7" s="601">
        <v>4775</v>
      </c>
      <c r="I7" s="612">
        <v>2232</v>
      </c>
      <c r="J7" s="612">
        <v>2543</v>
      </c>
      <c r="K7" s="218">
        <f>SUM(B7,E7,H7)</f>
        <v>15415</v>
      </c>
      <c r="M7" s="106" t="s">
        <v>285</v>
      </c>
      <c r="N7" s="220">
        <f>IF(ISBLANK(G7),"",G7)</f>
        <v>4904</v>
      </c>
      <c r="O7" s="107">
        <f>IF(ISBLANK(F7),"",F7)</f>
        <v>4585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374</v>
      </c>
      <c r="O8" s="83">
        <f>IF(ISBLANK(C7),"",C7)</f>
        <v>777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2543</v>
      </c>
      <c r="O13" s="80">
        <f>IF(ISBLANK(I7),"",I7)</f>
        <v>2232</v>
      </c>
      <c r="P13" s="211"/>
    </row>
    <row r="14" spans="1:17" ht="27.75" customHeight="1" x14ac:dyDescent="0.25">
      <c r="M14" s="106" t="s">
        <v>515</v>
      </c>
      <c r="N14" s="220">
        <f>IF(ISBLANK(G7),"",G7)</f>
        <v>4904</v>
      </c>
      <c r="O14" s="107">
        <f>IF(ISBLANK(F7),"",F7)</f>
        <v>4585</v>
      </c>
      <c r="P14" s="211"/>
    </row>
    <row r="15" spans="1:17" ht="26.25" customHeight="1" x14ac:dyDescent="0.25">
      <c r="M15" s="108" t="s">
        <v>516</v>
      </c>
      <c r="N15" s="170">
        <f>IF(ISBLANK(D7),"",D7)</f>
        <v>374</v>
      </c>
      <c r="O15" s="83">
        <f>IF(ISBLANK(C7),"",C7)</f>
        <v>777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396</v>
      </c>
      <c r="C21" s="616">
        <v>280</v>
      </c>
      <c r="D21" s="616">
        <v>116</v>
      </c>
      <c r="E21" s="599">
        <v>2592</v>
      </c>
      <c r="F21" s="616">
        <v>1282</v>
      </c>
      <c r="G21" s="945">
        <v>1310</v>
      </c>
      <c r="H21" s="616">
        <v>1100</v>
      </c>
      <c r="I21" s="616">
        <v>498</v>
      </c>
      <c r="J21" s="616">
        <v>602</v>
      </c>
      <c r="K21" s="217">
        <f>SUM(B21,E21,H21)</f>
        <v>4088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484</v>
      </c>
      <c r="C22" s="1028">
        <v>343</v>
      </c>
      <c r="D22" s="980">
        <v>141</v>
      </c>
      <c r="E22" s="1034">
        <v>2489</v>
      </c>
      <c r="F22" s="1028">
        <v>1215</v>
      </c>
      <c r="G22" s="980">
        <v>1274</v>
      </c>
      <c r="H22" s="1034">
        <v>1110</v>
      </c>
      <c r="I22" s="1028">
        <v>486</v>
      </c>
      <c r="J22" s="1028">
        <v>624</v>
      </c>
      <c r="K22" s="218">
        <f>SUM(B22,E22,H22)</f>
        <v>4083</v>
      </c>
      <c r="M22" s="105" t="s">
        <v>284</v>
      </c>
      <c r="N22" s="171">
        <f>IF(ISBLANK(J23),"",J23)</f>
        <v>640</v>
      </c>
      <c r="O22" s="80">
        <f>IF(ISBLANK(I23),"",I23)</f>
        <v>545</v>
      </c>
      <c r="P22" s="211"/>
    </row>
    <row r="23" spans="1:17" ht="24.75" x14ac:dyDescent="0.25">
      <c r="A23" s="218">
        <v>2022</v>
      </c>
      <c r="B23" s="1034">
        <v>460</v>
      </c>
      <c r="C23" s="1028">
        <v>330</v>
      </c>
      <c r="D23" s="980">
        <v>130</v>
      </c>
      <c r="E23" s="1034">
        <v>2659</v>
      </c>
      <c r="F23" s="1028">
        <v>1261</v>
      </c>
      <c r="G23" s="980">
        <v>1398</v>
      </c>
      <c r="H23" s="1034">
        <v>1185</v>
      </c>
      <c r="I23" s="1028">
        <v>545</v>
      </c>
      <c r="J23" s="1028">
        <v>640</v>
      </c>
      <c r="K23" s="218">
        <f>SUM(B23,E23,H23)</f>
        <v>4304</v>
      </c>
      <c r="M23" s="106" t="s">
        <v>285</v>
      </c>
      <c r="N23" s="220">
        <f>IF(ISBLANK(G23),"",G23)</f>
        <v>1398</v>
      </c>
      <c r="O23" s="107">
        <f>IF(ISBLANK(F23),"",F23)</f>
        <v>1261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130</v>
      </c>
      <c r="O24" s="109">
        <f>IF(ISBLANK(C23),"",C23)</f>
        <v>330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640</v>
      </c>
      <c r="O29" s="80">
        <f>IF(ISBLANK(I23),"",I23)</f>
        <v>545</v>
      </c>
      <c r="P29" s="211"/>
    </row>
    <row r="30" spans="1:17" ht="27.75" customHeight="1" x14ac:dyDescent="0.25">
      <c r="M30" s="106" t="s">
        <v>515</v>
      </c>
      <c r="N30" s="220">
        <f>IF(ISBLANK(G23),"",G23)</f>
        <v>1398</v>
      </c>
      <c r="O30" s="107">
        <f>IF(ISBLANK(F23),"",F23)</f>
        <v>1261</v>
      </c>
      <c r="P30" s="211"/>
    </row>
    <row r="31" spans="1:17" ht="27.75" customHeight="1" x14ac:dyDescent="0.25">
      <c r="M31" s="108" t="s">
        <v>516</v>
      </c>
      <c r="N31" s="221">
        <f>IF(ISBLANK(D23),"",D23)</f>
        <v>130</v>
      </c>
      <c r="O31" s="109">
        <f>IF(ISBLANK(C23),"",C23)</f>
        <v>330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5854607</v>
      </c>
      <c r="D5" s="253"/>
    </row>
    <row r="6" spans="1:4" ht="30" x14ac:dyDescent="0.25">
      <c r="A6" s="686" t="s">
        <v>474</v>
      </c>
      <c r="B6" s="617">
        <v>19834860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0.3</v>
      </c>
      <c r="J5" s="611">
        <v>0.3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31</v>
      </c>
      <c r="C6" s="457"/>
      <c r="D6" s="458"/>
      <c r="E6" s="976"/>
      <c r="F6" s="457">
        <v>196</v>
      </c>
      <c r="G6" s="458">
        <v>128</v>
      </c>
      <c r="H6" s="976">
        <v>68</v>
      </c>
      <c r="I6" s="457">
        <v>0.4</v>
      </c>
      <c r="J6" s="458">
        <v>0</v>
      </c>
      <c r="K6" s="976">
        <v>0.9</v>
      </c>
      <c r="L6" s="457"/>
      <c r="M6" s="458"/>
      <c r="N6" s="976"/>
    </row>
    <row r="7" spans="1:14" x14ac:dyDescent="0.25">
      <c r="A7" s="286">
        <v>2022</v>
      </c>
      <c r="B7" s="601">
        <v>30</v>
      </c>
      <c r="C7" s="601"/>
      <c r="D7" s="612"/>
      <c r="E7" s="980"/>
      <c r="F7" s="601">
        <v>198</v>
      </c>
      <c r="G7" s="612">
        <v>130</v>
      </c>
      <c r="H7" s="980">
        <v>68</v>
      </c>
      <c r="I7" s="601">
        <v>1</v>
      </c>
      <c r="J7" s="612">
        <v>1.5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30</v>
      </c>
      <c r="C8" s="947"/>
      <c r="D8" s="981"/>
      <c r="E8" s="979"/>
      <c r="F8" s="947">
        <v>182</v>
      </c>
      <c r="G8" s="981">
        <v>123</v>
      </c>
      <c r="H8" s="979">
        <v>59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393</v>
      </c>
      <c r="C5" s="207">
        <v>299</v>
      </c>
      <c r="G5" s="113"/>
      <c r="H5" s="174" t="s">
        <v>586</v>
      </c>
      <c r="I5" s="207">
        <v>596</v>
      </c>
      <c r="J5" s="207">
        <v>565</v>
      </c>
    </row>
    <row r="6" spans="1:13" ht="15" customHeight="1" x14ac:dyDescent="0.25">
      <c r="A6" s="175" t="s">
        <v>587</v>
      </c>
      <c r="B6" s="208">
        <v>3247</v>
      </c>
      <c r="C6" s="208">
        <v>1115</v>
      </c>
      <c r="G6" s="113"/>
      <c r="H6" s="175" t="s">
        <v>587</v>
      </c>
      <c r="I6" s="208">
        <v>1501</v>
      </c>
      <c r="J6" s="208">
        <v>707</v>
      </c>
    </row>
    <row r="7" spans="1:13" ht="15" customHeight="1" x14ac:dyDescent="0.25">
      <c r="A7" s="175" t="s">
        <v>588</v>
      </c>
      <c r="B7" s="208">
        <v>9472</v>
      </c>
      <c r="C7" s="208">
        <v>3554</v>
      </c>
      <c r="G7" s="113"/>
      <c r="H7" s="175" t="s">
        <v>588</v>
      </c>
      <c r="I7" s="208">
        <v>3854</v>
      </c>
      <c r="J7" s="208">
        <v>1462</v>
      </c>
    </row>
    <row r="8" spans="1:13" ht="15" customHeight="1" x14ac:dyDescent="0.25">
      <c r="A8" s="175" t="s">
        <v>589</v>
      </c>
      <c r="B8" s="208">
        <v>22667</v>
      </c>
      <c r="C8" s="208">
        <v>16910</v>
      </c>
      <c r="G8" s="113"/>
      <c r="H8" s="175" t="s">
        <v>589</v>
      </c>
      <c r="I8" s="208">
        <v>18861</v>
      </c>
      <c r="J8" s="208">
        <v>13763</v>
      </c>
    </row>
    <row r="9" spans="1:13" ht="15" customHeight="1" x14ac:dyDescent="0.25">
      <c r="A9" s="175" t="s">
        <v>590</v>
      </c>
      <c r="B9" s="208">
        <v>76313</v>
      </c>
      <c r="C9" s="208">
        <v>77914</v>
      </c>
      <c r="G9" s="113"/>
      <c r="H9" s="175" t="s">
        <v>590</v>
      </c>
      <c r="I9" s="208">
        <v>79018</v>
      </c>
      <c r="J9" s="208">
        <v>79848</v>
      </c>
    </row>
    <row r="10" spans="1:13" ht="15" customHeight="1" x14ac:dyDescent="0.25">
      <c r="A10" s="175" t="s">
        <v>591</v>
      </c>
      <c r="B10" s="208">
        <v>10566</v>
      </c>
      <c r="C10" s="208">
        <v>9241</v>
      </c>
      <c r="G10" s="113"/>
      <c r="H10" s="175" t="s">
        <v>591</v>
      </c>
      <c r="I10" s="208">
        <v>12661</v>
      </c>
      <c r="J10" s="208">
        <v>9661</v>
      </c>
    </row>
    <row r="11" spans="1:13" ht="15" customHeight="1" x14ac:dyDescent="0.25">
      <c r="A11" s="176" t="s">
        <v>592</v>
      </c>
      <c r="B11" s="209">
        <v>32133</v>
      </c>
      <c r="C11" s="209">
        <v>26375</v>
      </c>
      <c r="G11" s="113"/>
      <c r="H11" s="176" t="s">
        <v>592</v>
      </c>
      <c r="I11" s="209">
        <v>49633</v>
      </c>
      <c r="J11" s="209">
        <v>38006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393</v>
      </c>
      <c r="C17" s="178">
        <f>IF(ISBLANK(C5),"0",C5)</f>
        <v>299</v>
      </c>
      <c r="G17" s="113"/>
      <c r="H17" s="174" t="s">
        <v>586</v>
      </c>
      <c r="I17" s="177">
        <f>IF(ISBLANK(I5),"0",I5)</f>
        <v>596</v>
      </c>
      <c r="J17" s="178">
        <f>IF(ISBLANK(J5),"0",J5)</f>
        <v>565</v>
      </c>
    </row>
    <row r="18" spans="1:13" ht="15" customHeight="1" x14ac:dyDescent="0.25">
      <c r="A18" s="175" t="s">
        <v>587</v>
      </c>
      <c r="B18" s="179">
        <f t="shared" ref="B18:C18" si="0">IF(ISBLANK(B6),"0",B6)</f>
        <v>3247</v>
      </c>
      <c r="C18" s="180">
        <f t="shared" si="0"/>
        <v>1115</v>
      </c>
      <c r="G18" s="113"/>
      <c r="H18" s="175" t="s">
        <v>587</v>
      </c>
      <c r="I18" s="179">
        <f t="shared" ref="I18:J18" si="1">IF(ISBLANK(I6),"0",I6)</f>
        <v>1501</v>
      </c>
      <c r="J18" s="180">
        <f t="shared" si="1"/>
        <v>707</v>
      </c>
    </row>
    <row r="19" spans="1:13" ht="15" customHeight="1" x14ac:dyDescent="0.25">
      <c r="A19" s="175" t="s">
        <v>588</v>
      </c>
      <c r="B19" s="179">
        <f t="shared" ref="B19:C19" si="2">IF(ISBLANK(B7),"0",B7)</f>
        <v>9472</v>
      </c>
      <c r="C19" s="180">
        <f t="shared" si="2"/>
        <v>3554</v>
      </c>
      <c r="G19" s="113"/>
      <c r="H19" s="175" t="s">
        <v>588</v>
      </c>
      <c r="I19" s="179">
        <f t="shared" ref="I19:J19" si="3">IF(ISBLANK(I7),"0",I7)</f>
        <v>3854</v>
      </c>
      <c r="J19" s="180">
        <f t="shared" si="3"/>
        <v>1462</v>
      </c>
    </row>
    <row r="20" spans="1:13" ht="15" customHeight="1" x14ac:dyDescent="0.25">
      <c r="A20" s="175" t="s">
        <v>589</v>
      </c>
      <c r="B20" s="179">
        <f t="shared" ref="B20:C20" si="4">IF(ISBLANK(B8),"0",B8)</f>
        <v>22667</v>
      </c>
      <c r="C20" s="180">
        <f t="shared" si="4"/>
        <v>16910</v>
      </c>
      <c r="G20" s="113"/>
      <c r="H20" s="175" t="s">
        <v>589</v>
      </c>
      <c r="I20" s="179">
        <f t="shared" ref="I20:J20" si="5">IF(ISBLANK(I8),"0",I8)</f>
        <v>18861</v>
      </c>
      <c r="J20" s="180">
        <f t="shared" si="5"/>
        <v>13763</v>
      </c>
    </row>
    <row r="21" spans="1:13" ht="15" customHeight="1" x14ac:dyDescent="0.25">
      <c r="A21" s="175" t="s">
        <v>590</v>
      </c>
      <c r="B21" s="179">
        <f t="shared" ref="B21:C21" si="6">IF(ISBLANK(B9),"0",B9)</f>
        <v>76313</v>
      </c>
      <c r="C21" s="180">
        <f t="shared" si="6"/>
        <v>77914</v>
      </c>
      <c r="G21" s="113"/>
      <c r="H21" s="175" t="s">
        <v>590</v>
      </c>
      <c r="I21" s="179">
        <f t="shared" ref="I21:J21" si="7">IF(ISBLANK(I9),"0",I9)</f>
        <v>79018</v>
      </c>
      <c r="J21" s="180">
        <f t="shared" si="7"/>
        <v>79848</v>
      </c>
    </row>
    <row r="22" spans="1:13" ht="15" customHeight="1" x14ac:dyDescent="0.25">
      <c r="A22" s="175" t="s">
        <v>591</v>
      </c>
      <c r="B22" s="179">
        <f t="shared" ref="B22:C22" si="8">IF(ISBLANK(B10),"0",B10)</f>
        <v>10566</v>
      </c>
      <c r="C22" s="180">
        <f t="shared" si="8"/>
        <v>9241</v>
      </c>
      <c r="G22" s="113"/>
      <c r="H22" s="175" t="s">
        <v>591</v>
      </c>
      <c r="I22" s="179">
        <f t="shared" ref="I22:J22" si="9">IF(ISBLANK(I10),"0",I10)</f>
        <v>12661</v>
      </c>
      <c r="J22" s="180">
        <f t="shared" si="9"/>
        <v>9661</v>
      </c>
    </row>
    <row r="23" spans="1:13" ht="15" customHeight="1" x14ac:dyDescent="0.25">
      <c r="A23" s="176" t="s">
        <v>592</v>
      </c>
      <c r="B23" s="181">
        <f t="shared" ref="B23:C23" si="10">IF(ISBLANK(B11),"0",B11)</f>
        <v>32133</v>
      </c>
      <c r="C23" s="182">
        <f t="shared" si="10"/>
        <v>26375</v>
      </c>
      <c r="G23" s="113"/>
      <c r="H23" s="176" t="s">
        <v>592</v>
      </c>
      <c r="I23" s="181">
        <f t="shared" ref="I23:J23" si="11">IF(ISBLANK(I11),"0",I11)</f>
        <v>49633</v>
      </c>
      <c r="J23" s="182">
        <f t="shared" si="11"/>
        <v>38006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0.25389073008120627</v>
      </c>
      <c r="C29" s="184">
        <f>C17/SUM(C17:C23)*100</f>
        <v>0.22081413210445466</v>
      </c>
      <c r="D29" s="253"/>
      <c r="E29" s="253"/>
      <c r="G29" s="113"/>
      <c r="H29" s="174" t="s">
        <v>593</v>
      </c>
      <c r="I29" s="184">
        <f>I17/SUM(I17:I23)*100</f>
        <v>0.35876814909344829</v>
      </c>
      <c r="J29" s="184">
        <f>J17/SUM(J17:J23)*100</f>
        <v>0.39232841707635474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2.0976671770322564</v>
      </c>
      <c r="C30" s="185">
        <f>C18/SUM(C17:C23)*100</f>
        <v>0.82343731537279918</v>
      </c>
      <c r="D30" s="253"/>
      <c r="E30" s="253"/>
      <c r="G30" s="113"/>
      <c r="H30" s="175" t="s">
        <v>594</v>
      </c>
      <c r="I30" s="185">
        <f>I18/SUM(I17:I23)*100</f>
        <v>0.90354193253232518</v>
      </c>
      <c r="J30" s="185">
        <f>J18/SUM(J17:J23)*100</f>
        <v>0.49093131127961553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6.1192188176315154</v>
      </c>
      <c r="C31" s="185">
        <f>C19/SUM(C17:C23)*100</f>
        <v>2.6246602859506085</v>
      </c>
      <c r="D31" s="253"/>
      <c r="E31" s="253"/>
      <c r="G31" s="113"/>
      <c r="H31" s="175" t="s">
        <v>595</v>
      </c>
      <c r="I31" s="185">
        <f>I19/SUM(I17:I23)*100</f>
        <v>2.3199537694734054</v>
      </c>
      <c r="J31" s="185">
        <f>J19/SUM(J17:J23)*100</f>
        <v>1.0151931783462489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14.64361623091782</v>
      </c>
      <c r="C32" s="185">
        <f>C20/SUM(C17:C23)*100</f>
        <v>12.488183859151601</v>
      </c>
      <c r="D32" s="253"/>
      <c r="E32" s="253"/>
      <c r="G32" s="113"/>
      <c r="H32" s="175" t="s">
        <v>596</v>
      </c>
      <c r="I32" s="185">
        <f>I20/SUM(I17:I23)*100</f>
        <v>11.353567214851557</v>
      </c>
      <c r="J32" s="185">
        <f>J20/SUM(J17:J23)*100</f>
        <v>9.5568424853484437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49.30066993559057</v>
      </c>
      <c r="C33" s="185">
        <f>C21/SUM(C17:C23)*100</f>
        <v>57.540174878884557</v>
      </c>
      <c r="D33" s="253"/>
      <c r="E33" s="253"/>
      <c r="G33" s="113"/>
      <c r="H33" s="175" t="s">
        <v>597</v>
      </c>
      <c r="I33" s="185">
        <f>I21/SUM(I17:I23)*100</f>
        <v>47.565673834003512</v>
      </c>
      <c r="J33" s="185">
        <f>J21/SUM(J17:J23)*100</f>
        <v>55.445379551704022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6.8259782545496837</v>
      </c>
      <c r="C34" s="185">
        <f>C22/SUM(C17:C23)*100</f>
        <v>6.8245598487533972</v>
      </c>
      <c r="D34" s="253"/>
      <c r="E34" s="253"/>
      <c r="G34" s="113"/>
      <c r="H34" s="175" t="s">
        <v>598</v>
      </c>
      <c r="I34" s="185">
        <f>I22/SUM(I17:I23)*100</f>
        <v>7.6214153283089736</v>
      </c>
      <c r="J34" s="185">
        <f>J22/SUM(J17:J23)*100</f>
        <v>6.7084687387162178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20.758958854196948</v>
      </c>
      <c r="C35" s="186">
        <f>C23/SUM(C17:C23)*100</f>
        <v>19.478169679782585</v>
      </c>
      <c r="D35" s="253"/>
      <c r="E35" s="253"/>
      <c r="G35" s="113"/>
      <c r="H35" s="176" t="s">
        <v>599</v>
      </c>
      <c r="I35" s="186">
        <f>I23/SUM(I17:I23)*100</f>
        <v>29.877079771736774</v>
      </c>
      <c r="J35" s="186">
        <f>J23/SUM(J17:J23)*100</f>
        <v>26.390856317529092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0.25389073008120627</v>
      </c>
      <c r="C41" s="184">
        <f t="shared" si="12"/>
        <v>0.22081413210445466</v>
      </c>
      <c r="G41" s="113"/>
      <c r="H41" s="174" t="s">
        <v>601</v>
      </c>
      <c r="I41" s="184">
        <f t="shared" ref="I41:J41" si="13">I29</f>
        <v>0.35876814909344829</v>
      </c>
      <c r="J41" s="184">
        <f t="shared" si="13"/>
        <v>0.39232841707635474</v>
      </c>
    </row>
    <row r="42" spans="1:12" x14ac:dyDescent="0.25">
      <c r="A42" s="175" t="s">
        <v>602</v>
      </c>
      <c r="B42" s="185">
        <f t="shared" si="12"/>
        <v>2.0976671770322564</v>
      </c>
      <c r="C42" s="185">
        <f t="shared" si="12"/>
        <v>0.82343731537279918</v>
      </c>
      <c r="G42" s="113"/>
      <c r="H42" s="175" t="s">
        <v>602</v>
      </c>
      <c r="I42" s="185">
        <f t="shared" ref="I42:J42" si="14">I30</f>
        <v>0.90354193253232518</v>
      </c>
      <c r="J42" s="185">
        <f t="shared" si="14"/>
        <v>0.49093131127961553</v>
      </c>
    </row>
    <row r="43" spans="1:12" x14ac:dyDescent="0.25">
      <c r="A43" s="175" t="s">
        <v>603</v>
      </c>
      <c r="B43" s="185">
        <f t="shared" si="12"/>
        <v>6.1192188176315154</v>
      </c>
      <c r="C43" s="185">
        <f t="shared" si="12"/>
        <v>2.6246602859506085</v>
      </c>
      <c r="G43" s="113"/>
      <c r="H43" s="175" t="s">
        <v>603</v>
      </c>
      <c r="I43" s="185">
        <f t="shared" ref="I43:J43" si="15">I31</f>
        <v>2.3199537694734054</v>
      </c>
      <c r="J43" s="185">
        <f t="shared" si="15"/>
        <v>1.0151931783462489</v>
      </c>
    </row>
    <row r="44" spans="1:12" x14ac:dyDescent="0.25">
      <c r="A44" s="175" t="s">
        <v>604</v>
      </c>
      <c r="B44" s="185">
        <f t="shared" si="12"/>
        <v>14.64361623091782</v>
      </c>
      <c r="C44" s="185">
        <f t="shared" si="12"/>
        <v>12.488183859151601</v>
      </c>
      <c r="G44" s="113"/>
      <c r="H44" s="175" t="s">
        <v>604</v>
      </c>
      <c r="I44" s="185">
        <f t="shared" ref="I44:J44" si="16">I32</f>
        <v>11.353567214851557</v>
      </c>
      <c r="J44" s="185">
        <f t="shared" si="16"/>
        <v>9.5568424853484437</v>
      </c>
    </row>
    <row r="45" spans="1:12" x14ac:dyDescent="0.25">
      <c r="A45" s="175" t="s">
        <v>605</v>
      </c>
      <c r="B45" s="185">
        <f t="shared" si="12"/>
        <v>49.30066993559057</v>
      </c>
      <c r="C45" s="185">
        <f t="shared" si="12"/>
        <v>57.540174878884557</v>
      </c>
      <c r="G45" s="113"/>
      <c r="H45" s="175" t="s">
        <v>605</v>
      </c>
      <c r="I45" s="185">
        <f t="shared" ref="I45:J45" si="17">I33</f>
        <v>47.565673834003512</v>
      </c>
      <c r="J45" s="185">
        <f t="shared" si="17"/>
        <v>55.445379551704022</v>
      </c>
    </row>
    <row r="46" spans="1:12" x14ac:dyDescent="0.25">
      <c r="A46" s="175" t="s">
        <v>606</v>
      </c>
      <c r="B46" s="185">
        <f t="shared" si="12"/>
        <v>6.8259782545496837</v>
      </c>
      <c r="C46" s="185">
        <f t="shared" si="12"/>
        <v>6.8245598487533972</v>
      </c>
      <c r="G46" s="113"/>
      <c r="H46" s="175" t="s">
        <v>606</v>
      </c>
      <c r="I46" s="185">
        <f t="shared" ref="I46:J46" si="18">I34</f>
        <v>7.6214153283089736</v>
      </c>
      <c r="J46" s="185">
        <f t="shared" si="18"/>
        <v>6.7084687387162178</v>
      </c>
    </row>
    <row r="47" spans="1:12" x14ac:dyDescent="0.25">
      <c r="A47" s="176" t="s">
        <v>607</v>
      </c>
      <c r="B47" s="186">
        <f t="shared" si="12"/>
        <v>20.758958854196948</v>
      </c>
      <c r="C47" s="186">
        <f t="shared" si="12"/>
        <v>19.478169679782585</v>
      </c>
      <c r="G47" s="113"/>
      <c r="H47" s="176" t="s">
        <v>607</v>
      </c>
      <c r="I47" s="186">
        <f t="shared" ref="I47:J47" si="19">I35</f>
        <v>29.877079771736774</v>
      </c>
      <c r="J47" s="186">
        <f t="shared" si="19"/>
        <v>26.390856317529092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56642</v>
      </c>
      <c r="C5" s="207">
        <v>44606</v>
      </c>
      <c r="D5" s="253"/>
      <c r="E5" s="253"/>
      <c r="F5" s="1003"/>
      <c r="H5" s="174" t="s">
        <v>624</v>
      </c>
      <c r="I5" s="207">
        <v>24837</v>
      </c>
      <c r="J5" s="207">
        <v>17740</v>
      </c>
    </row>
    <row r="6" spans="1:10" ht="15" customHeight="1" x14ac:dyDescent="0.25">
      <c r="A6" s="175" t="s">
        <v>625</v>
      </c>
      <c r="B6" s="208">
        <v>21609</v>
      </c>
      <c r="C6" s="208">
        <v>19909</v>
      </c>
      <c r="D6" s="253"/>
      <c r="E6" s="253"/>
      <c r="F6" s="1003"/>
      <c r="H6" s="175" t="s">
        <v>625</v>
      </c>
      <c r="I6" s="208">
        <v>35555</v>
      </c>
      <c r="J6" s="208">
        <v>36024</v>
      </c>
    </row>
    <row r="7" spans="1:10" ht="15" customHeight="1" x14ac:dyDescent="0.25">
      <c r="A7" s="176" t="s">
        <v>626</v>
      </c>
      <c r="B7" s="209">
        <v>76540</v>
      </c>
      <c r="C7" s="209">
        <v>70893</v>
      </c>
      <c r="D7" s="253"/>
      <c r="E7" s="253"/>
      <c r="F7" s="1003"/>
      <c r="H7" s="175" t="s">
        <v>626</v>
      </c>
      <c r="I7" s="208">
        <v>105018</v>
      </c>
      <c r="J7" s="208">
        <v>89586</v>
      </c>
    </row>
    <row r="8" spans="1:10" x14ac:dyDescent="0.25">
      <c r="D8" s="253"/>
      <c r="E8" s="253"/>
      <c r="F8" s="1003"/>
      <c r="H8" s="176" t="s">
        <v>2351</v>
      </c>
      <c r="I8" s="209">
        <v>714</v>
      </c>
      <c r="J8" s="209">
        <v>662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56642</v>
      </c>
      <c r="C13" s="178">
        <f>IF(ISBLANK(C5),"0",C5)</f>
        <v>44606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21609</v>
      </c>
      <c r="C14" s="180">
        <f t="shared" si="0"/>
        <v>19909</v>
      </c>
      <c r="D14" s="253"/>
      <c r="E14" s="253"/>
      <c r="F14" s="1003"/>
      <c r="H14" s="174" t="s">
        <v>624</v>
      </c>
      <c r="I14" s="177">
        <f>IF(ISBLANK(I5),"0",I5)</f>
        <v>24837</v>
      </c>
      <c r="J14" s="178">
        <f>IF(ISBLANK(J5),"0",J5)</f>
        <v>17740</v>
      </c>
    </row>
    <row r="15" spans="1:10" ht="15" customHeight="1" x14ac:dyDescent="0.25">
      <c r="A15" s="176" t="s">
        <v>626</v>
      </c>
      <c r="B15" s="181">
        <f t="shared" si="0"/>
        <v>76540</v>
      </c>
      <c r="C15" s="182">
        <f t="shared" si="0"/>
        <v>70893</v>
      </c>
      <c r="D15" s="253"/>
      <c r="E15" s="253"/>
      <c r="F15" s="1003"/>
      <c r="H15" s="175" t="s">
        <v>625</v>
      </c>
      <c r="I15" s="179">
        <f t="shared" ref="I15:J15" si="1">IF(ISBLANK(I6),"0",I6)</f>
        <v>35555</v>
      </c>
      <c r="J15" s="180">
        <f t="shared" si="1"/>
        <v>36024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105018</v>
      </c>
      <c r="J16" s="180">
        <f t="shared" si="2"/>
        <v>89586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714</v>
      </c>
      <c r="J17" s="182">
        <f t="shared" si="3"/>
        <v>662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36.592566751296914</v>
      </c>
      <c r="C21" s="184">
        <f>C13/SUM(C13:C15)*100</f>
        <v>32.941923667730123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13.96011396011396</v>
      </c>
      <c r="C22" s="185">
        <f>C14/SUM(C13:C15)*100</f>
        <v>14.702971759423372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49.447319288589128</v>
      </c>
      <c r="C23" s="186">
        <f>C15/SUM(C13:C15)*100</f>
        <v>52.355104572846514</v>
      </c>
      <c r="D23" s="253"/>
      <c r="E23" s="253"/>
      <c r="F23" s="1003"/>
      <c r="H23" s="174" t="s">
        <v>629</v>
      </c>
      <c r="I23" s="184">
        <f>I14/SUM(I14:I17)*100</f>
        <v>14.950880065493246</v>
      </c>
      <c r="J23" s="184">
        <f>J14/SUM(J14:J17)*100</f>
        <v>12.318417909618642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21.402687149358311</v>
      </c>
      <c r="J24" s="185">
        <f>J15/SUM(J14:J17)*100</f>
        <v>25.01458211815682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63.216633358214345</v>
      </c>
      <c r="J25" s="185">
        <f>J16/SUM(J14:J17)*100</f>
        <v>62.207316056995253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0.42979942693409745</v>
      </c>
      <c r="J26" s="186">
        <f>J17/SUM(J14:J17)*100</f>
        <v>0.45968391522928642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36.592566751296914</v>
      </c>
      <c r="C29" s="189">
        <f t="shared" si="4"/>
        <v>32.941923667730123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13.96011396011396</v>
      </c>
      <c r="C30" s="192">
        <f t="shared" si="4"/>
        <v>14.702971759423372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49.447319288589128</v>
      </c>
      <c r="C31" s="195">
        <f t="shared" si="4"/>
        <v>52.355104572846514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14.950880065493246</v>
      </c>
      <c r="J32" s="189">
        <f>J23</f>
        <v>12.318417909618642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21.402687149358311</v>
      </c>
      <c r="J33" s="192">
        <f t="shared" si="5"/>
        <v>25.01458211815682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63.216633358214345</v>
      </c>
      <c r="J34" s="192">
        <f t="shared" si="6"/>
        <v>62.207316056995253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0.42979942693409745</v>
      </c>
      <c r="J35" s="195">
        <f t="shared" si="7"/>
        <v>0.45968391522928642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699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368743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12.3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-0.5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75.709999999999994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40.799999999999997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110.3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45</v>
      </c>
      <c r="C5" s="655">
        <v>77</v>
      </c>
      <c r="E5" s="28"/>
      <c r="J5" s="654" t="s">
        <v>542</v>
      </c>
      <c r="K5" s="669">
        <f>IF(ISBLANK(B5),"",B5)</f>
        <v>45</v>
      </c>
      <c r="L5" s="618">
        <f>IF(ISBLANK(C5),"",C5)</f>
        <v>77</v>
      </c>
      <c r="N5" s="28"/>
    </row>
    <row r="6" spans="1:15" x14ac:dyDescent="0.25">
      <c r="A6" s="656" t="s">
        <v>543</v>
      </c>
      <c r="B6" s="657">
        <v>80</v>
      </c>
      <c r="C6" s="657">
        <v>103</v>
      </c>
      <c r="E6" s="44"/>
      <c r="J6" s="656" t="s">
        <v>543</v>
      </c>
      <c r="K6" s="670">
        <f t="shared" ref="K6:K10" si="0">IF(ISBLANK(B6),"",B6)</f>
        <v>80</v>
      </c>
      <c r="L6" s="619">
        <f t="shared" ref="L6:L10" si="1">IF(ISBLANK(C6),"",C6)</f>
        <v>103</v>
      </c>
      <c r="N6" s="44"/>
    </row>
    <row r="7" spans="1:15" x14ac:dyDescent="0.25">
      <c r="A7" s="656" t="s">
        <v>641</v>
      </c>
      <c r="B7" s="657">
        <v>278</v>
      </c>
      <c r="C7" s="657">
        <v>310</v>
      </c>
      <c r="E7" s="44"/>
      <c r="J7" s="656" t="s">
        <v>641</v>
      </c>
      <c r="K7" s="670">
        <f t="shared" si="0"/>
        <v>278</v>
      </c>
      <c r="L7" s="619">
        <f t="shared" si="1"/>
        <v>310</v>
      </c>
      <c r="N7" s="44"/>
    </row>
    <row r="8" spans="1:15" x14ac:dyDescent="0.25">
      <c r="A8" s="650" t="s">
        <v>642</v>
      </c>
      <c r="B8" s="651">
        <v>241</v>
      </c>
      <c r="C8" s="651">
        <v>137</v>
      </c>
      <c r="E8" s="21"/>
      <c r="J8" s="650" t="s">
        <v>642</v>
      </c>
      <c r="K8" s="670">
        <f t="shared" si="0"/>
        <v>241</v>
      </c>
      <c r="L8" s="619">
        <f t="shared" si="1"/>
        <v>137</v>
      </c>
      <c r="N8" s="21"/>
    </row>
    <row r="9" spans="1:15" x14ac:dyDescent="0.25">
      <c r="A9" s="650" t="s">
        <v>643</v>
      </c>
      <c r="B9" s="651">
        <v>286</v>
      </c>
      <c r="C9" s="651">
        <v>83</v>
      </c>
      <c r="E9" s="21"/>
      <c r="J9" s="650" t="s">
        <v>643</v>
      </c>
      <c r="K9" s="670">
        <f t="shared" si="0"/>
        <v>286</v>
      </c>
      <c r="L9" s="619">
        <f t="shared" si="1"/>
        <v>83</v>
      </c>
      <c r="N9" s="21"/>
    </row>
    <row r="10" spans="1:15" x14ac:dyDescent="0.25">
      <c r="A10" s="652" t="s">
        <v>365</v>
      </c>
      <c r="B10" s="653">
        <v>1326</v>
      </c>
      <c r="C10" s="653">
        <v>133</v>
      </c>
      <c r="J10" s="652" t="s">
        <v>365</v>
      </c>
      <c r="K10" s="671">
        <f t="shared" si="0"/>
        <v>1326</v>
      </c>
      <c r="L10" s="620">
        <f t="shared" si="1"/>
        <v>133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1.39</v>
      </c>
      <c r="C15" s="197"/>
      <c r="D15" s="253"/>
      <c r="E15" s="211"/>
      <c r="F15" s="253"/>
      <c r="G15" s="253"/>
      <c r="J15" s="673" t="s">
        <v>488</v>
      </c>
      <c r="K15" s="674">
        <f>B15</f>
        <v>1.39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</v>
      </c>
      <c r="C18" s="197"/>
      <c r="D18" s="255"/>
      <c r="E18" s="256"/>
      <c r="F18" s="253"/>
      <c r="G18" s="253"/>
      <c r="J18" s="678" t="s">
        <v>501</v>
      </c>
      <c r="K18" s="674">
        <f>B18</f>
        <v>0.7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2.37</v>
      </c>
      <c r="C19" s="198"/>
      <c r="D19" s="255"/>
      <c r="E19" s="256"/>
      <c r="F19" s="253"/>
      <c r="G19" s="253"/>
      <c r="J19" s="672" t="s">
        <v>502</v>
      </c>
      <c r="K19" s="676">
        <f>B19</f>
        <v>2.37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1.01</v>
      </c>
      <c r="C21" s="253"/>
      <c r="D21" s="253"/>
      <c r="E21" s="253"/>
      <c r="F21" s="253"/>
      <c r="G21" s="253"/>
      <c r="J21" s="661" t="s">
        <v>498</v>
      </c>
      <c r="K21" s="679">
        <f>B21</f>
        <v>1.01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15</v>
      </c>
      <c r="E32" s="28"/>
      <c r="J32" s="654" t="s">
        <v>542</v>
      </c>
      <c r="K32" s="669">
        <f>IF(ISBLANK(B32),"",B32)</f>
        <v>10</v>
      </c>
      <c r="L32" s="618">
        <f>IF(ISBLANK(C32),"",C32)</f>
        <v>15</v>
      </c>
      <c r="N32" s="28"/>
    </row>
    <row r="33" spans="1:15" x14ac:dyDescent="0.25">
      <c r="A33" s="656" t="s">
        <v>543</v>
      </c>
      <c r="B33" s="657">
        <v>4</v>
      </c>
      <c r="C33" s="657">
        <v>20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20</v>
      </c>
      <c r="N33" s="44"/>
    </row>
    <row r="34" spans="1:15" x14ac:dyDescent="0.25">
      <c r="A34" s="656" t="s">
        <v>641</v>
      </c>
      <c r="B34" s="657">
        <v>114</v>
      </c>
      <c r="C34" s="657">
        <v>146</v>
      </c>
      <c r="E34" s="44"/>
      <c r="J34" s="656" t="s">
        <v>641</v>
      </c>
      <c r="K34" s="670">
        <f t="shared" si="2"/>
        <v>114</v>
      </c>
      <c r="L34" s="619">
        <f t="shared" si="3"/>
        <v>146</v>
      </c>
      <c r="N34" s="44"/>
    </row>
    <row r="35" spans="1:15" x14ac:dyDescent="0.25">
      <c r="A35" s="650" t="s">
        <v>642</v>
      </c>
      <c r="B35" s="651">
        <v>175</v>
      </c>
      <c r="C35" s="651">
        <v>169</v>
      </c>
      <c r="E35" s="21"/>
      <c r="J35" s="650" t="s">
        <v>642</v>
      </c>
      <c r="K35" s="670">
        <f t="shared" si="2"/>
        <v>175</v>
      </c>
      <c r="L35" s="619">
        <f t="shared" si="3"/>
        <v>169</v>
      </c>
      <c r="N35" s="21"/>
    </row>
    <row r="36" spans="1:15" x14ac:dyDescent="0.25">
      <c r="A36" s="650" t="s">
        <v>643</v>
      </c>
      <c r="B36" s="651">
        <v>163</v>
      </c>
      <c r="C36" s="651">
        <v>77</v>
      </c>
      <c r="E36" s="21"/>
      <c r="J36" s="650" t="s">
        <v>643</v>
      </c>
      <c r="K36" s="670">
        <f t="shared" si="2"/>
        <v>163</v>
      </c>
      <c r="L36" s="619">
        <f t="shared" si="3"/>
        <v>77</v>
      </c>
      <c r="N36" s="21"/>
    </row>
    <row r="37" spans="1:15" x14ac:dyDescent="0.25">
      <c r="A37" s="652" t="s">
        <v>365</v>
      </c>
      <c r="B37" s="653">
        <v>382</v>
      </c>
      <c r="C37" s="653">
        <v>35</v>
      </c>
      <c r="J37" s="652" t="s">
        <v>365</v>
      </c>
      <c r="K37" s="671">
        <f t="shared" si="2"/>
        <v>382</v>
      </c>
      <c r="L37" s="620">
        <f t="shared" si="3"/>
        <v>35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0.48</v>
      </c>
      <c r="C42" s="197"/>
      <c r="D42" s="253"/>
      <c r="E42" s="211"/>
      <c r="F42" s="253"/>
      <c r="G42" s="253"/>
      <c r="J42" s="673" t="s">
        <v>488</v>
      </c>
      <c r="K42" s="674">
        <f>B42</f>
        <v>0.48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1.03</v>
      </c>
      <c r="C46" s="198"/>
      <c r="D46" s="255"/>
      <c r="E46" s="256"/>
      <c r="F46" s="253"/>
      <c r="G46" s="253"/>
      <c r="J46" s="672" t="s">
        <v>502</v>
      </c>
      <c r="K46" s="676">
        <f>B46</f>
        <v>1.03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</v>
      </c>
      <c r="C48" s="253"/>
      <c r="D48" s="253"/>
      <c r="E48" s="253"/>
      <c r="F48" s="253"/>
      <c r="G48" s="253"/>
      <c r="J48" s="661" t="s">
        <v>498</v>
      </c>
      <c r="K48" s="679">
        <f>B48</f>
        <v>0.4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424340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8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246969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730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172858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176976</v>
      </c>
      <c r="D4" s="643">
        <v>8</v>
      </c>
      <c r="E4" s="643">
        <v>40177</v>
      </c>
      <c r="F4" s="643">
        <v>7</v>
      </c>
      <c r="G4" s="643">
        <v>494</v>
      </c>
      <c r="H4" s="643">
        <v>32259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371659</v>
      </c>
      <c r="D5" s="602">
        <v>8</v>
      </c>
      <c r="E5" s="602">
        <v>106620</v>
      </c>
      <c r="F5" s="602">
        <v>7</v>
      </c>
      <c r="G5" s="602">
        <v>572</v>
      </c>
      <c r="H5" s="602">
        <v>70487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424340</v>
      </c>
      <c r="D6" s="617">
        <v>8</v>
      </c>
      <c r="E6" s="617">
        <v>246969</v>
      </c>
      <c r="F6" s="617">
        <v>7</v>
      </c>
      <c r="G6" s="617">
        <v>730</v>
      </c>
      <c r="H6" s="617">
        <v>172858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15.2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88.8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73.5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37628555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102045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27</v>
      </c>
      <c r="C4" s="600">
        <v>6.4</v>
      </c>
      <c r="D4" s="600">
        <v>48.7</v>
      </c>
      <c r="E4" s="600">
        <v>0.67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31</v>
      </c>
      <c r="C5" s="602">
        <v>7.3</v>
      </c>
      <c r="D5" s="751">
        <v>53.8</v>
      </c>
      <c r="E5" s="751">
        <v>0.19</v>
      </c>
      <c r="G5" s="647" t="s">
        <v>446</v>
      </c>
      <c r="H5" s="648">
        <f>IF(ISBLANK(B4),"",B4)</f>
        <v>27</v>
      </c>
      <c r="I5" s="648">
        <f>IF(ISBLANK(B5),"",B5)</f>
        <v>31</v>
      </c>
      <c r="J5" s="649">
        <f>IF(ISBLANK(B6),"",B6)</f>
        <v>34</v>
      </c>
      <c r="K5" s="569"/>
    </row>
    <row r="6" spans="1:11" x14ac:dyDescent="0.25">
      <c r="A6" s="218">
        <v>2022</v>
      </c>
      <c r="B6" s="601">
        <v>34</v>
      </c>
      <c r="C6" s="602">
        <v>8</v>
      </c>
      <c r="D6" s="959">
        <v>52.2</v>
      </c>
      <c r="E6" s="959">
        <v>0.84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6.4</v>
      </c>
      <c r="I9" s="648">
        <f>IF(ISBLANK(C5),"",C5)</f>
        <v>7.3</v>
      </c>
      <c r="J9" s="649">
        <f>IF(ISBLANK(C6),"",C6)</f>
        <v>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1501</v>
      </c>
      <c r="C4" s="643">
        <v>4.0999999999999996</v>
      </c>
      <c r="D4" s="643">
        <v>0.7</v>
      </c>
      <c r="E4" s="643">
        <v>0.14000000000000001</v>
      </c>
      <c r="F4" s="643">
        <v>0.4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1534</v>
      </c>
      <c r="C5" s="602">
        <v>4.2</v>
      </c>
      <c r="D5" s="602">
        <v>0.7</v>
      </c>
      <c r="E5" s="602">
        <v>0.17</v>
      </c>
      <c r="F5" s="602">
        <v>0.4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1629</v>
      </c>
      <c r="C6" s="602">
        <v>4.3</v>
      </c>
      <c r="D6" s="602">
        <v>0.7</v>
      </c>
      <c r="E6" s="602">
        <v>0.14000000000000001</v>
      </c>
      <c r="F6" s="602">
        <v>0.5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60.5</v>
      </c>
      <c r="D5" s="602">
        <v>22</v>
      </c>
      <c r="E5" s="602">
        <v>6.1</v>
      </c>
      <c r="F5" s="253"/>
      <c r="G5" s="253"/>
      <c r="H5" s="253"/>
    </row>
    <row r="6" spans="1:8" x14ac:dyDescent="0.25">
      <c r="A6" s="360">
        <v>2021</v>
      </c>
      <c r="B6" s="602">
        <v>88.1</v>
      </c>
      <c r="C6" s="602">
        <v>24.4</v>
      </c>
      <c r="D6" s="602">
        <v>16</v>
      </c>
      <c r="E6" s="602">
        <v>4.4000000000000004</v>
      </c>
      <c r="F6" s="253"/>
      <c r="G6" s="253"/>
      <c r="H6" s="253"/>
    </row>
    <row r="7" spans="1:8" x14ac:dyDescent="0.25">
      <c r="A7" s="481">
        <v>2022</v>
      </c>
      <c r="B7" s="1067">
        <v>88.8</v>
      </c>
      <c r="C7" s="1067">
        <v>73.5</v>
      </c>
      <c r="D7" s="1067">
        <v>56</v>
      </c>
      <c r="E7" s="1067">
        <v>15.2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6.1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4.4000000000000004</v>
      </c>
    </row>
    <row r="17" spans="1:2" x14ac:dyDescent="0.25">
      <c r="A17" s="633">
        <f t="shared" si="0"/>
        <v>2022</v>
      </c>
      <c r="B17" s="627">
        <f t="shared" si="1"/>
        <v>15.2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24360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4932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1793270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4863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24533</v>
      </c>
      <c r="C5" s="1034">
        <v>10864</v>
      </c>
      <c r="D5" s="600">
        <v>13669</v>
      </c>
      <c r="G5" s="871" t="s">
        <v>126</v>
      </c>
      <c r="H5" s="637">
        <f>IF(ISBLANK(D7),"",D7)</f>
        <v>13424</v>
      </c>
    </row>
    <row r="6" spans="1:17" x14ac:dyDescent="0.25">
      <c r="A6" s="641">
        <v>2021</v>
      </c>
      <c r="B6" s="1034">
        <v>22417</v>
      </c>
      <c r="C6" s="1034">
        <v>9949</v>
      </c>
      <c r="D6" s="602">
        <v>12468</v>
      </c>
      <c r="G6" s="635" t="s">
        <v>127</v>
      </c>
      <c r="H6" s="623">
        <f>IF(ISBLANK(C7),"",C7)</f>
        <v>10936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24360</v>
      </c>
      <c r="C7" s="1034">
        <v>10936</v>
      </c>
      <c r="D7" s="617">
        <v>13424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13424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10936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607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9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28540</v>
      </c>
      <c r="C6" s="55">
        <v>14655</v>
      </c>
      <c r="D6" s="55">
        <v>13885</v>
      </c>
      <c r="E6" s="70">
        <v>30178</v>
      </c>
      <c r="F6" s="55">
        <v>15552</v>
      </c>
      <c r="G6" s="110">
        <v>14626</v>
      </c>
      <c r="H6" s="55">
        <v>13801</v>
      </c>
      <c r="I6" s="55">
        <v>6966</v>
      </c>
      <c r="J6" s="55">
        <v>6835</v>
      </c>
      <c r="K6" s="70">
        <v>69025</v>
      </c>
      <c r="L6" s="55">
        <v>35390</v>
      </c>
      <c r="M6" s="110">
        <v>33635</v>
      </c>
      <c r="N6" s="70">
        <v>59324</v>
      </c>
      <c r="O6" s="55">
        <v>29413</v>
      </c>
      <c r="P6" s="110">
        <v>29911</v>
      </c>
      <c r="Q6" s="70">
        <v>241214</v>
      </c>
      <c r="R6" s="55">
        <v>116216</v>
      </c>
      <c r="S6" s="110">
        <v>124998</v>
      </c>
      <c r="T6" s="70">
        <v>362675</v>
      </c>
      <c r="U6" s="55">
        <v>171736</v>
      </c>
      <c r="V6" s="160">
        <v>190939</v>
      </c>
    </row>
    <row r="7" spans="1:22" x14ac:dyDescent="0.25">
      <c r="A7" s="286">
        <v>2021</v>
      </c>
      <c r="B7" s="167">
        <v>28539</v>
      </c>
      <c r="C7" s="94">
        <v>14632</v>
      </c>
      <c r="D7" s="94">
        <v>13907</v>
      </c>
      <c r="E7" s="167">
        <v>30723</v>
      </c>
      <c r="F7" s="94">
        <v>15875</v>
      </c>
      <c r="G7" s="169">
        <v>14848</v>
      </c>
      <c r="H7" s="94">
        <v>13853</v>
      </c>
      <c r="I7" s="94">
        <v>6957</v>
      </c>
      <c r="J7" s="94">
        <v>6896</v>
      </c>
      <c r="K7" s="167">
        <v>69658</v>
      </c>
      <c r="L7" s="94">
        <v>35720</v>
      </c>
      <c r="M7" s="169">
        <v>33938</v>
      </c>
      <c r="N7" s="167">
        <v>58627</v>
      </c>
      <c r="O7" s="94">
        <v>29135</v>
      </c>
      <c r="P7" s="169">
        <v>29492</v>
      </c>
      <c r="Q7" s="167">
        <v>241131</v>
      </c>
      <c r="R7" s="94">
        <v>116234</v>
      </c>
      <c r="S7" s="169">
        <v>124897</v>
      </c>
      <c r="T7" s="212">
        <v>363789</v>
      </c>
      <c r="U7" s="58">
        <v>172166</v>
      </c>
      <c r="V7" s="160">
        <v>191623</v>
      </c>
    </row>
    <row r="8" spans="1:22" x14ac:dyDescent="0.25">
      <c r="A8" s="219">
        <v>2022</v>
      </c>
      <c r="B8" s="72">
        <v>28496</v>
      </c>
      <c r="C8" s="61">
        <v>14640</v>
      </c>
      <c r="D8" s="61">
        <v>13856</v>
      </c>
      <c r="E8" s="72">
        <v>30352</v>
      </c>
      <c r="F8" s="61">
        <v>15615</v>
      </c>
      <c r="G8" s="111">
        <v>14737</v>
      </c>
      <c r="H8" s="61">
        <v>14519</v>
      </c>
      <c r="I8" s="61">
        <v>7204</v>
      </c>
      <c r="J8" s="61">
        <v>7315</v>
      </c>
      <c r="K8" s="72">
        <v>69420</v>
      </c>
      <c r="L8" s="61">
        <v>35557</v>
      </c>
      <c r="M8" s="111">
        <v>33863</v>
      </c>
      <c r="N8" s="72">
        <v>67666</v>
      </c>
      <c r="O8" s="61">
        <v>33248</v>
      </c>
      <c r="P8" s="111">
        <v>34418</v>
      </c>
      <c r="Q8" s="72">
        <v>244802</v>
      </c>
      <c r="R8" s="61">
        <v>117654</v>
      </c>
      <c r="S8" s="111">
        <v>127148</v>
      </c>
      <c r="T8" s="72">
        <v>368743</v>
      </c>
      <c r="U8" s="61">
        <v>174155</v>
      </c>
      <c r="V8" s="111">
        <v>194588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28496</v>
      </c>
      <c r="C15" s="172">
        <f>E8</f>
        <v>30352</v>
      </c>
      <c r="D15" s="172">
        <f>H8</f>
        <v>14519</v>
      </c>
      <c r="E15" s="172">
        <f>K8</f>
        <v>69420</v>
      </c>
      <c r="F15" s="172">
        <f>N8</f>
        <v>67666</v>
      </c>
      <c r="G15" s="172">
        <f>Q8</f>
        <v>244802</v>
      </c>
      <c r="H15" s="334">
        <f>T8</f>
        <v>368743</v>
      </c>
      <c r="M15" s="172">
        <f>K8</f>
        <v>69420</v>
      </c>
      <c r="N15" s="172">
        <f>H15-E15-O15</f>
        <v>234230</v>
      </c>
      <c r="O15" s="172">
        <f>H15-(B15+C15+G15)</f>
        <v>65093</v>
      </c>
      <c r="P15" s="29"/>
      <c r="Q15" s="100">
        <f>M15/H15*100</f>
        <v>18.826120089059316</v>
      </c>
      <c r="R15" s="100">
        <f>N15/H15*100</f>
        <v>63.521205826280095</v>
      </c>
      <c r="S15" s="100">
        <f>O15/H15*100</f>
        <v>17.652674084660593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18.826120089059316</v>
      </c>
      <c r="R18" s="100">
        <f>N15/H15*100</f>
        <v>63.521205826280095</v>
      </c>
      <c r="S18" s="100">
        <f>O15/H15*100</f>
        <v>17.652674084660593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9.1999999999999993</v>
      </c>
      <c r="F23" s="361"/>
      <c r="G23" s="362"/>
      <c r="H23" s="167">
        <v>2.44</v>
      </c>
      <c r="I23" s="94">
        <v>3.34</v>
      </c>
      <c r="J23" s="169">
        <v>1.5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3.3</v>
      </c>
      <c r="C24" s="361"/>
      <c r="D24" s="361"/>
      <c r="E24" s="167">
        <v>6.7</v>
      </c>
      <c r="F24" s="361"/>
      <c r="G24" s="362"/>
      <c r="H24" s="167">
        <v>2.63</v>
      </c>
      <c r="I24" s="94">
        <v>2.35</v>
      </c>
      <c r="J24" s="169">
        <v>2.91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8.6999999999999993</v>
      </c>
      <c r="F25" s="357"/>
      <c r="G25" s="461"/>
      <c r="H25" s="72">
        <v>3.46</v>
      </c>
      <c r="I25" s="61">
        <v>3.94</v>
      </c>
      <c r="J25" s="111">
        <v>2.94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1.5</v>
      </c>
      <c r="C32" s="674">
        <f>IF(ISBLANK(I23),"",I23)</f>
        <v>3.34</v>
      </c>
      <c r="F32" s="700">
        <f>A23</f>
        <v>2020</v>
      </c>
      <c r="G32" s="674">
        <f>IF(ISBLANK(J23),"",J23)</f>
        <v>1.5</v>
      </c>
      <c r="H32" s="674">
        <f>IF(ISBLANK(I23),"",I23)</f>
        <v>3.34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2.91</v>
      </c>
      <c r="C33" s="853">
        <f t="shared" ref="C33:C34" si="2">IF(ISBLANK(I24),"",I24)</f>
        <v>2.35</v>
      </c>
      <c r="F33" s="701">
        <f t="shared" ref="F33:F34" si="3">A24</f>
        <v>2021</v>
      </c>
      <c r="G33" s="853">
        <f t="shared" ref="G33:G34" si="4">IF(ISBLANK(J24),"",J24)</f>
        <v>2.91</v>
      </c>
      <c r="H33" s="853">
        <f t="shared" ref="H33:H34" si="5">IF(ISBLANK(I24),"",I24)</f>
        <v>2.35</v>
      </c>
    </row>
    <row r="34" spans="1:8" x14ac:dyDescent="0.25">
      <c r="A34" s="702">
        <f t="shared" si="0"/>
        <v>2022</v>
      </c>
      <c r="B34" s="676">
        <f t="shared" si="1"/>
        <v>2.94</v>
      </c>
      <c r="C34" s="676">
        <f t="shared" si="2"/>
        <v>3.94</v>
      </c>
      <c r="F34" s="702">
        <f t="shared" si="3"/>
        <v>2022</v>
      </c>
      <c r="G34" s="676">
        <f t="shared" si="4"/>
        <v>2.94</v>
      </c>
      <c r="H34" s="676">
        <f t="shared" si="5"/>
        <v>3.94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201</v>
      </c>
      <c r="C4" s="600">
        <v>5</v>
      </c>
      <c r="D4" s="600">
        <v>20</v>
      </c>
      <c r="E4" s="599">
        <v>5</v>
      </c>
      <c r="F4" s="600">
        <v>3.2</v>
      </c>
      <c r="G4" s="600">
        <v>0.3</v>
      </c>
    </row>
    <row r="5" spans="1:10" x14ac:dyDescent="0.25">
      <c r="A5" s="286">
        <v>2022</v>
      </c>
      <c r="B5" s="751">
        <v>203</v>
      </c>
      <c r="C5" s="751">
        <v>4</v>
      </c>
      <c r="D5" s="751">
        <v>21</v>
      </c>
      <c r="E5" s="753">
        <v>8</v>
      </c>
      <c r="F5" s="751">
        <v>3.2</v>
      </c>
      <c r="G5" s="751">
        <v>0.3</v>
      </c>
    </row>
    <row r="6" spans="1:10" x14ac:dyDescent="0.25">
      <c r="A6" s="218">
        <v>2023</v>
      </c>
      <c r="B6" s="752">
        <v>205</v>
      </c>
      <c r="C6" s="752">
        <v>4</v>
      </c>
      <c r="D6" s="752">
        <v>22</v>
      </c>
      <c r="E6" s="754">
        <v>9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201</v>
      </c>
      <c r="C11" s="80">
        <f>IF(ISBLANK(D4),"",D4)</f>
        <v>20</v>
      </c>
      <c r="E11" s="103">
        <f>A4</f>
        <v>2021</v>
      </c>
      <c r="F11" s="80">
        <f>IF(ISBLANK(B4),"",B4)</f>
        <v>201</v>
      </c>
      <c r="G11" s="80">
        <f>IF(ISBLANK(D4),"",D4)</f>
        <v>20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203</v>
      </c>
      <c r="C12" s="80">
        <f>IF(ISBLANK(D5),"",D5)</f>
        <v>21</v>
      </c>
      <c r="E12" s="103">
        <f t="shared" ref="E12:E13" si="1">A5</f>
        <v>2022</v>
      </c>
      <c r="F12" s="80">
        <f t="shared" ref="F12:F13" si="2">IF(ISBLANK(B5),"",B5)</f>
        <v>203</v>
      </c>
      <c r="G12" s="80">
        <f t="shared" ref="G12:G13" si="3">IF(ISBLANK(D5),"",D5)</f>
        <v>21</v>
      </c>
    </row>
    <row r="13" spans="1:10" x14ac:dyDescent="0.25">
      <c r="A13" s="155">
        <f t="shared" si="0"/>
        <v>2023</v>
      </c>
      <c r="B13" s="83">
        <f>IF(ISBLANK(B6),"",B6)</f>
        <v>205</v>
      </c>
      <c r="C13" s="83">
        <f>IF(ISBLANK(D6),"",D6)</f>
        <v>22</v>
      </c>
      <c r="D13" s="253"/>
      <c r="E13" s="155">
        <f t="shared" si="1"/>
        <v>2023</v>
      </c>
      <c r="F13" s="83">
        <f t="shared" si="2"/>
        <v>205</v>
      </c>
      <c r="G13" s="83">
        <f t="shared" si="3"/>
        <v>22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5</v>
      </c>
      <c r="E18" s="603">
        <f>A4</f>
        <v>2021</v>
      </c>
      <c r="F18" s="100">
        <f>IF(ISBLANK(C4),"",C4)</f>
        <v>5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9</v>
      </c>
      <c r="E20" s="155">
        <f t="shared" si="5"/>
        <v>2023</v>
      </c>
      <c r="F20" s="83">
        <f>IF(ISBLANK(C6),"",C6)</f>
        <v>4</v>
      </c>
      <c r="G20" s="83">
        <f t="shared" si="6"/>
        <v>9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3532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3562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2376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1695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5012</v>
      </c>
    </row>
    <row r="17" spans="2:3" x14ac:dyDescent="0.25">
      <c r="B17" s="253">
        <v>2022</v>
      </c>
      <c r="C17" s="1100">
        <v>3959</v>
      </c>
    </row>
    <row r="18" spans="2:3" x14ac:dyDescent="0.25">
      <c r="B18" s="253">
        <v>2023</v>
      </c>
      <c r="C18" s="1100">
        <v>3562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5012</v>
      </c>
    </row>
    <row r="22" spans="2:3" x14ac:dyDescent="0.25">
      <c r="B22" s="636">
        <f>B17</f>
        <v>2022</v>
      </c>
      <c r="C22" s="636">
        <f t="shared" ref="C22:C23" si="0">IF(ISBLANK(C17),"",C17)</f>
        <v>3959</v>
      </c>
    </row>
    <row r="23" spans="2:3" x14ac:dyDescent="0.25">
      <c r="B23" s="636">
        <f>B18</f>
        <v>2023</v>
      </c>
      <c r="C23" s="636">
        <f t="shared" si="0"/>
        <v>3562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247</v>
      </c>
      <c r="C5" s="55">
        <v>212</v>
      </c>
      <c r="D5" s="55">
        <v>169</v>
      </c>
      <c r="E5" s="269">
        <f>SUM(B5:D5)</f>
        <v>628</v>
      </c>
      <c r="F5" s="71">
        <v>4149</v>
      </c>
      <c r="G5" s="70">
        <v>0.4</v>
      </c>
      <c r="H5" s="55">
        <v>0.1</v>
      </c>
      <c r="I5" s="110">
        <v>0.3</v>
      </c>
      <c r="J5" s="71">
        <v>1.1000000000000001</v>
      </c>
    </row>
    <row r="6" spans="1:10" x14ac:dyDescent="0.25">
      <c r="A6" s="286">
        <v>2022</v>
      </c>
      <c r="B6" s="757">
        <v>361</v>
      </c>
      <c r="C6" s="758">
        <v>207</v>
      </c>
      <c r="D6" s="758">
        <v>165</v>
      </c>
      <c r="E6" s="270">
        <f>SUM(B6:D6)</f>
        <v>733</v>
      </c>
      <c r="F6" s="214">
        <v>3683</v>
      </c>
      <c r="G6" s="457">
        <v>0.5</v>
      </c>
      <c r="H6" s="458">
        <v>0.1</v>
      </c>
      <c r="I6" s="763">
        <v>0.3</v>
      </c>
      <c r="J6" s="214">
        <v>1</v>
      </c>
    </row>
    <row r="7" spans="1:10" x14ac:dyDescent="0.25">
      <c r="A7" s="218">
        <v>2023</v>
      </c>
      <c r="B7" s="167">
        <v>377</v>
      </c>
      <c r="C7" s="94">
        <v>227</v>
      </c>
      <c r="D7" s="94">
        <v>174</v>
      </c>
      <c r="E7" s="447">
        <f>SUM(B7:D7)</f>
        <v>778</v>
      </c>
      <c r="F7" s="168">
        <v>3532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4149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3683</v>
      </c>
      <c r="C14" s="28"/>
      <c r="D14" s="28"/>
      <c r="F14" s="625" t="s">
        <v>1526</v>
      </c>
      <c r="G14" s="621">
        <f>IF(ISBLANK(B7),"",B7)</f>
        <v>377</v>
      </c>
      <c r="I14" s="625" t="s">
        <v>1529</v>
      </c>
      <c r="J14" s="621">
        <f>IF(ISBLANK(B7),"",B7)</f>
        <v>377</v>
      </c>
    </row>
    <row r="15" spans="1:10" x14ac:dyDescent="0.25">
      <c r="A15" s="624">
        <f t="shared" ref="A15" si="1">A7</f>
        <v>2023</v>
      </c>
      <c r="B15" s="623">
        <f t="shared" si="0"/>
        <v>3532</v>
      </c>
      <c r="C15" s="28"/>
      <c r="D15" s="28"/>
      <c r="F15" s="626" t="s">
        <v>1527</v>
      </c>
      <c r="G15" s="622">
        <f>IF(ISBLANK(C7),"",C7)</f>
        <v>227</v>
      </c>
      <c r="I15" s="626" t="s">
        <v>1538</v>
      </c>
      <c r="J15" s="622">
        <f>IF(ISBLANK(C7),"",C7)</f>
        <v>227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174</v>
      </c>
      <c r="I16" s="627" t="s">
        <v>1539</v>
      </c>
      <c r="J16" s="623">
        <f>IF(ISBLANK(D7),"",D7)</f>
        <v>174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541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1150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747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16.600000000000001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656</v>
      </c>
      <c r="C6" s="759"/>
      <c r="D6" s="759"/>
      <c r="E6" s="457">
        <v>14.7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656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747</v>
      </c>
      <c r="C8" s="760"/>
      <c r="D8" s="760"/>
      <c r="E8" s="601">
        <v>16.600000000000001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656</v>
      </c>
      <c r="C16" s="755"/>
      <c r="I16" s="700">
        <f>A6</f>
        <v>2020</v>
      </c>
      <c r="J16" s="674">
        <f>IF(ISBLANK(E6),"",E6)</f>
        <v>14.7</v>
      </c>
      <c r="K16" s="756"/>
    </row>
    <row r="17" spans="1:10" x14ac:dyDescent="0.25">
      <c r="A17" s="701">
        <f>A7</f>
        <v>2021</v>
      </c>
      <c r="B17" s="853">
        <f>IF(ISBLANK(B7),"",B7)</f>
        <v>656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747</v>
      </c>
      <c r="C18" s="755"/>
      <c r="I18" s="702">
        <f>A8</f>
        <v>2022</v>
      </c>
      <c r="J18" s="676">
        <f>IF(ISBLANK(E8),"",E8)</f>
        <v>16.600000000000001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102</v>
      </c>
      <c r="D5" s="449">
        <f>IF(ISBLANK(B5),"",A5)</f>
        <v>2021</v>
      </c>
      <c r="E5" s="618">
        <f>IF(ISBLANK(B5),"",B5)</f>
        <v>102</v>
      </c>
      <c r="K5" s="217">
        <v>2020</v>
      </c>
      <c r="L5" s="655">
        <v>3.1</v>
      </c>
    </row>
    <row r="6" spans="1:12" x14ac:dyDescent="0.25">
      <c r="A6" s="229">
        <v>2022</v>
      </c>
      <c r="B6" s="602">
        <v>117</v>
      </c>
      <c r="D6" s="450">
        <f>IF(ISBLANK(B6),"",A6)</f>
        <v>2022</v>
      </c>
      <c r="E6" s="619">
        <f>IF(ISBLANK(B6),"",B6)</f>
        <v>117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115</v>
      </c>
      <c r="D7" s="379">
        <f>IF(ISBLANK(B7),"",A7)</f>
        <v>2023</v>
      </c>
      <c r="E7" s="620">
        <f>IF(ISBLANK(B7),"",B7)</f>
        <v>115</v>
      </c>
      <c r="K7" s="219">
        <v>2022</v>
      </c>
      <c r="L7" s="617">
        <v>2.9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389</v>
      </c>
      <c r="C4" s="643">
        <v>1030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388</v>
      </c>
      <c r="C5" s="602">
        <v>1087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541</v>
      </c>
      <c r="C6" s="602">
        <v>1150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73</v>
      </c>
      <c r="C5" s="643">
        <v>4976</v>
      </c>
      <c r="D5" s="643">
        <v>336</v>
      </c>
      <c r="E5" s="869">
        <v>6.8</v>
      </c>
      <c r="F5" s="1039">
        <v>6.3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70</v>
      </c>
      <c r="C6" s="657">
        <v>5205</v>
      </c>
      <c r="D6" s="657">
        <v>320</v>
      </c>
      <c r="E6" s="657">
        <v>6.2</v>
      </c>
      <c r="F6" s="657">
        <v>5.8</v>
      </c>
      <c r="G6" s="657">
        <v>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75</v>
      </c>
      <c r="C7" s="617">
        <v>4932</v>
      </c>
      <c r="D7" s="617">
        <v>325</v>
      </c>
      <c r="E7" s="617">
        <v>6.6</v>
      </c>
      <c r="F7" s="617">
        <v>6.3</v>
      </c>
      <c r="G7" s="617">
        <v>6.9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7.2</v>
      </c>
      <c r="C4" s="655">
        <v>2227</v>
      </c>
      <c r="D4" s="655">
        <v>3.2</v>
      </c>
      <c r="E4" s="655">
        <v>1614</v>
      </c>
      <c r="F4" s="655">
        <v>0.4</v>
      </c>
      <c r="G4" s="655">
        <v>221</v>
      </c>
      <c r="H4" s="655">
        <v>10</v>
      </c>
      <c r="I4" s="655">
        <v>598</v>
      </c>
      <c r="J4" s="655">
        <v>0.9</v>
      </c>
      <c r="K4" s="253"/>
      <c r="L4" s="253"/>
      <c r="M4" s="253"/>
    </row>
    <row r="5" spans="1:13" x14ac:dyDescent="0.25">
      <c r="A5" s="486">
        <v>2022</v>
      </c>
      <c r="B5" s="602">
        <v>5.7</v>
      </c>
      <c r="C5" s="602">
        <v>2366</v>
      </c>
      <c r="D5" s="602">
        <v>3.4</v>
      </c>
      <c r="E5" s="602">
        <v>1654</v>
      </c>
      <c r="F5" s="602">
        <v>0.4</v>
      </c>
      <c r="G5" s="602">
        <v>224</v>
      </c>
      <c r="H5" s="602">
        <v>12</v>
      </c>
      <c r="I5" s="602">
        <v>650</v>
      </c>
      <c r="J5" s="602">
        <v>1</v>
      </c>
      <c r="K5" s="253"/>
      <c r="L5" s="253"/>
      <c r="M5" s="253"/>
    </row>
    <row r="6" spans="1:13" x14ac:dyDescent="0.25">
      <c r="A6" s="481">
        <v>2023</v>
      </c>
      <c r="B6" s="617"/>
      <c r="C6" s="617">
        <v>2376</v>
      </c>
      <c r="D6" s="617"/>
      <c r="E6" s="617">
        <v>1695</v>
      </c>
      <c r="F6" s="617"/>
      <c r="G6" s="617">
        <v>227</v>
      </c>
      <c r="H6" s="617">
        <v>13</v>
      </c>
      <c r="I6" s="617">
        <v>607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4103</v>
      </c>
      <c r="C4" s="1006">
        <v>2098</v>
      </c>
      <c r="D4" s="1006">
        <v>2005</v>
      </c>
      <c r="E4" s="1005">
        <v>4518</v>
      </c>
      <c r="F4" s="1006">
        <v>2279</v>
      </c>
      <c r="G4" s="1006">
        <v>2239</v>
      </c>
      <c r="H4" s="1007">
        <v>11.3</v>
      </c>
      <c r="I4" s="1007">
        <v>12.5</v>
      </c>
      <c r="J4" s="1007">
        <v>-1.2</v>
      </c>
      <c r="K4" s="70">
        <v>8225</v>
      </c>
      <c r="L4" s="55">
        <v>3778</v>
      </c>
      <c r="M4" s="110">
        <v>4447</v>
      </c>
      <c r="N4" s="55">
        <v>6653</v>
      </c>
      <c r="O4" s="55">
        <v>3065</v>
      </c>
      <c r="P4" s="110">
        <v>3588</v>
      </c>
    </row>
    <row r="5" spans="1:17" x14ac:dyDescent="0.25">
      <c r="A5" s="286">
        <v>2021</v>
      </c>
      <c r="B5" s="1008">
        <v>4187</v>
      </c>
      <c r="C5" s="1009">
        <v>2126</v>
      </c>
      <c r="D5" s="1009">
        <v>2061</v>
      </c>
      <c r="E5" s="1008">
        <v>5203</v>
      </c>
      <c r="F5" s="1009">
        <v>2707</v>
      </c>
      <c r="G5" s="1009">
        <v>2496</v>
      </c>
      <c r="H5" s="1010">
        <v>11.5</v>
      </c>
      <c r="I5" s="1010">
        <v>14.3</v>
      </c>
      <c r="J5" s="1010">
        <v>-2.8</v>
      </c>
      <c r="K5" s="212">
        <v>10303</v>
      </c>
      <c r="L5" s="58">
        <v>4686</v>
      </c>
      <c r="M5" s="160">
        <v>5617</v>
      </c>
      <c r="N5" s="58">
        <v>8216</v>
      </c>
      <c r="O5" s="58">
        <v>3777</v>
      </c>
      <c r="P5" s="160">
        <v>4439</v>
      </c>
    </row>
    <row r="6" spans="1:17" x14ac:dyDescent="0.25">
      <c r="A6" s="219">
        <v>2022</v>
      </c>
      <c r="B6" s="1011">
        <v>4330</v>
      </c>
      <c r="C6" s="1012">
        <v>2287</v>
      </c>
      <c r="D6" s="1012">
        <v>2043</v>
      </c>
      <c r="E6" s="1011">
        <v>4531</v>
      </c>
      <c r="F6" s="1012">
        <v>2217</v>
      </c>
      <c r="G6" s="1012">
        <v>2314</v>
      </c>
      <c r="H6" s="1013">
        <v>11.7</v>
      </c>
      <c r="I6" s="1013">
        <v>12.3</v>
      </c>
      <c r="J6" s="1013">
        <v>-0.5</v>
      </c>
      <c r="K6" s="1014">
        <v>11600</v>
      </c>
      <c r="L6" s="1015">
        <v>5533</v>
      </c>
      <c r="M6" s="1016">
        <v>6067</v>
      </c>
      <c r="N6" s="1015">
        <v>9132</v>
      </c>
      <c r="O6" s="1015">
        <v>4396</v>
      </c>
      <c r="P6" s="1016">
        <v>4736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2005</v>
      </c>
      <c r="C13" s="319">
        <f>IF(ISBLANK(C4),"",C4)</f>
        <v>2098</v>
      </c>
      <c r="D13" s="364"/>
      <c r="E13" s="322">
        <f>A4</f>
        <v>2020</v>
      </c>
      <c r="F13" s="319">
        <f>IF(ISBLANK(G4),"",G4)</f>
        <v>2239</v>
      </c>
      <c r="G13" s="319">
        <f>IF(ISBLANK(F4),"",F4)</f>
        <v>2279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2061</v>
      </c>
      <c r="C14" s="320">
        <f t="shared" ref="C14:C15" si="2">IF(ISBLANK(C5),"",C5)</f>
        <v>2126</v>
      </c>
      <c r="D14" s="364"/>
      <c r="E14" s="323">
        <f t="shared" ref="E14:E15" si="3">A5</f>
        <v>2021</v>
      </c>
      <c r="F14" s="320">
        <f t="shared" ref="F14:F15" si="4">IF(ISBLANK(G5),"",G5)</f>
        <v>2496</v>
      </c>
      <c r="G14" s="320">
        <f t="shared" ref="G14:G15" si="5">IF(ISBLANK(F5),"",F5)</f>
        <v>2707</v>
      </c>
      <c r="H14" s="389"/>
      <c r="I14" s="389"/>
      <c r="J14" s="48"/>
      <c r="K14" s="325" t="s">
        <v>536</v>
      </c>
      <c r="L14" s="328">
        <f>IF(ISBLANK(K4),"",K4)</f>
        <v>8225</v>
      </c>
      <c r="M14" s="328">
        <f>IF(ISBLANK(K5),"",K5)</f>
        <v>10303</v>
      </c>
      <c r="N14" s="328">
        <f>IF(ISBLANK(K6),"",K6)</f>
        <v>11600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2043</v>
      </c>
      <c r="C15" s="321">
        <f t="shared" si="2"/>
        <v>2287</v>
      </c>
      <c r="E15" s="324">
        <f t="shared" si="3"/>
        <v>2022</v>
      </c>
      <c r="F15" s="321">
        <f t="shared" si="4"/>
        <v>2314</v>
      </c>
      <c r="G15" s="321">
        <f t="shared" si="5"/>
        <v>2217</v>
      </c>
      <c r="H15" s="211"/>
      <c r="I15" s="211"/>
      <c r="J15" s="28"/>
      <c r="K15" s="326" t="s">
        <v>535</v>
      </c>
      <c r="L15" s="329">
        <f>IF(ISBLANK(N4),"",N4)</f>
        <v>6653</v>
      </c>
      <c r="M15" s="329">
        <f>IF(ISBLANK(N5),"",N5)</f>
        <v>8216</v>
      </c>
      <c r="N15" s="329">
        <f>IF(ISBLANK(N6),"",N6)</f>
        <v>9132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8225</v>
      </c>
      <c r="M19" s="328">
        <f>IF(ISBLANK(K5),"",K5)</f>
        <v>10303</v>
      </c>
      <c r="N19" s="328">
        <f>IF(ISBLANK(K6),"",K6)</f>
        <v>11600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6653</v>
      </c>
      <c r="M20" s="329">
        <f>IF(ISBLANK(N5),"",N5)</f>
        <v>8216</v>
      </c>
      <c r="N20" s="329">
        <f>IF(ISBLANK(N6),"",N6)</f>
        <v>9132</v>
      </c>
      <c r="O20" s="364"/>
    </row>
    <row r="21" spans="1:15" x14ac:dyDescent="0.25">
      <c r="A21" s="322">
        <f>A4</f>
        <v>2020</v>
      </c>
      <c r="B21" s="319">
        <f>IF(ISBLANK(D4),"",D4)</f>
        <v>2005</v>
      </c>
      <c r="C21" s="319">
        <f>IF(ISBLANK(C4),"",C4)</f>
        <v>2098</v>
      </c>
      <c r="E21" s="322">
        <f>A4</f>
        <v>2020</v>
      </c>
      <c r="F21" s="319">
        <f>IF(ISBLANK(G4),"",G4)</f>
        <v>2239</v>
      </c>
      <c r="G21" s="319">
        <f>IF(ISBLANK(F4),"",F4)</f>
        <v>2279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2061</v>
      </c>
      <c r="C22" s="320">
        <f t="shared" ref="C22:C23" si="8">IF(ISBLANK(C5),"",C5)</f>
        <v>2126</v>
      </c>
      <c r="E22" s="323">
        <f t="shared" ref="E22:E23" si="9">A5</f>
        <v>2021</v>
      </c>
      <c r="F22" s="320">
        <f t="shared" ref="F22:F23" si="10">IF(ISBLANK(G5),"",G5)</f>
        <v>2496</v>
      </c>
      <c r="G22" s="320">
        <f t="shared" ref="G22:G23" si="11">IF(ISBLANK(F5),"",F5)</f>
        <v>2707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2043</v>
      </c>
      <c r="C23" s="321">
        <f t="shared" si="8"/>
        <v>2287</v>
      </c>
      <c r="E23" s="324">
        <f t="shared" si="9"/>
        <v>2022</v>
      </c>
      <c r="F23" s="321">
        <f t="shared" si="10"/>
        <v>2314</v>
      </c>
      <c r="G23" s="321">
        <f t="shared" si="11"/>
        <v>2217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53</v>
      </c>
      <c r="C5" s="611"/>
      <c r="D5" s="611"/>
      <c r="E5" s="599">
        <v>221</v>
      </c>
      <c r="F5" s="616"/>
      <c r="G5" s="945"/>
      <c r="H5" s="599">
        <v>1104</v>
      </c>
      <c r="I5" s="616">
        <v>403</v>
      </c>
      <c r="J5" s="616">
        <v>701</v>
      </c>
      <c r="K5" s="616"/>
      <c r="L5" s="945"/>
    </row>
    <row r="6" spans="1:12" x14ac:dyDescent="0.25">
      <c r="A6" s="286">
        <v>2021</v>
      </c>
      <c r="B6" s="601">
        <v>21</v>
      </c>
      <c r="C6" s="612"/>
      <c r="D6" s="612"/>
      <c r="E6" s="1034">
        <v>113</v>
      </c>
      <c r="F6" s="1028"/>
      <c r="G6" s="980"/>
      <c r="H6" s="1034">
        <v>672</v>
      </c>
      <c r="I6" s="1028">
        <v>237</v>
      </c>
      <c r="J6" s="1028">
        <v>435</v>
      </c>
      <c r="K6" s="1028"/>
      <c r="L6" s="980"/>
    </row>
    <row r="7" spans="1:12" x14ac:dyDescent="0.25">
      <c r="A7" s="218">
        <v>2022</v>
      </c>
      <c r="B7" s="601">
        <v>37</v>
      </c>
      <c r="C7" s="612"/>
      <c r="D7" s="612"/>
      <c r="E7" s="1034">
        <v>205</v>
      </c>
      <c r="F7" s="1028"/>
      <c r="G7" s="980"/>
      <c r="H7" s="1034">
        <v>1117</v>
      </c>
      <c r="I7" s="1028">
        <v>402</v>
      </c>
      <c r="J7" s="1028">
        <v>715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402</v>
      </c>
    </row>
    <row r="15" spans="1:12" ht="30" x14ac:dyDescent="0.25">
      <c r="A15" s="833" t="s">
        <v>1543</v>
      </c>
      <c r="B15" s="623">
        <f>IF(ISBLANK(J7),"",J7)</f>
        <v>715</v>
      </c>
    </row>
    <row r="17" spans="1:2" x14ac:dyDescent="0.25">
      <c r="A17" s="625" t="s">
        <v>1540</v>
      </c>
      <c r="B17" s="621">
        <f>IF(ISBLANK(I7),"",I7)</f>
        <v>402</v>
      </c>
    </row>
    <row r="18" spans="1:2" x14ac:dyDescent="0.25">
      <c r="A18" s="627" t="s">
        <v>1541</v>
      </c>
      <c r="B18" s="623">
        <f>IF(ISBLANK(J7),"",J7)</f>
        <v>715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42.9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55.4</v>
      </c>
      <c r="C6" s="614">
        <v>37.200000000000003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</v>
      </c>
      <c r="C10" s="614">
        <v>32.1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42.9</v>
      </c>
      <c r="C14" s="73">
        <v>41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244.15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4660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131781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1069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126889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6410.37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12.1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244.142</v>
      </c>
      <c r="C5" s="611">
        <v>244.142</v>
      </c>
      <c r="D5" s="751">
        <v>160029</v>
      </c>
      <c r="E5" s="751">
        <v>45</v>
      </c>
      <c r="G5" s="358">
        <v>2014</v>
      </c>
      <c r="H5" s="70">
        <v>5503.98</v>
      </c>
      <c r="I5" s="55">
        <v>131.03</v>
      </c>
      <c r="J5" s="55">
        <v>5372.95</v>
      </c>
      <c r="K5" s="71">
        <v>8</v>
      </c>
    </row>
    <row r="6" spans="1:12" x14ac:dyDescent="0.25">
      <c r="A6" s="286">
        <v>2021</v>
      </c>
      <c r="B6" s="601">
        <v>244.142</v>
      </c>
      <c r="C6" s="612">
        <v>244.142</v>
      </c>
      <c r="D6" s="959">
        <v>161132</v>
      </c>
      <c r="E6" s="959">
        <v>46</v>
      </c>
      <c r="G6" s="480">
        <v>2017</v>
      </c>
      <c r="H6" s="212">
        <v>5638.09</v>
      </c>
      <c r="I6" s="58">
        <v>131.03</v>
      </c>
      <c r="J6" s="58">
        <v>5507.06</v>
      </c>
      <c r="K6" s="214">
        <v>8</v>
      </c>
    </row>
    <row r="7" spans="1:12" x14ac:dyDescent="0.25">
      <c r="A7" s="218">
        <v>2022</v>
      </c>
      <c r="B7" s="601">
        <v>244.15</v>
      </c>
      <c r="C7" s="612">
        <v>244.15</v>
      </c>
      <c r="D7" s="959">
        <v>163686</v>
      </c>
      <c r="E7" s="959">
        <v>45</v>
      </c>
      <c r="G7" s="482">
        <v>2020</v>
      </c>
      <c r="H7" s="72">
        <v>6410.37</v>
      </c>
      <c r="I7" s="61">
        <v>593.04</v>
      </c>
      <c r="J7" s="61">
        <v>5817.33</v>
      </c>
      <c r="K7" s="73">
        <v>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244.15</v>
      </c>
      <c r="D14" s="631">
        <f>A5</f>
        <v>2020</v>
      </c>
      <c r="E14" s="625">
        <f>IF(ISBLANK(D5),"",D5)</f>
        <v>160029</v>
      </c>
      <c r="F14" s="211"/>
      <c r="G14" s="634" t="s">
        <v>925</v>
      </c>
      <c r="H14" s="621">
        <f>IF(ISBLANK(J7),"",J7)</f>
        <v>5817.33</v>
      </c>
      <c r="I14" s="211"/>
      <c r="J14" s="211"/>
    </row>
    <row r="15" spans="1:12" x14ac:dyDescent="0.25">
      <c r="A15" s="870" t="s">
        <v>16</v>
      </c>
      <c r="B15" s="630">
        <f>IF(ISBLANK(B7),"",B7)</f>
        <v>244.15</v>
      </c>
      <c r="D15" s="632">
        <f t="shared" ref="D15:D16" si="0">A6</f>
        <v>2021</v>
      </c>
      <c r="E15" s="626">
        <f>IF(ISBLANK(D6),"",D6)</f>
        <v>161132</v>
      </c>
      <c r="F15" s="211"/>
      <c r="G15" s="635" t="s">
        <v>926</v>
      </c>
      <c r="H15" s="623">
        <f>IF(ISBLANK(I7),"",I7)</f>
        <v>593.04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163686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244.15</v>
      </c>
      <c r="F19" s="253"/>
      <c r="G19" s="634" t="s">
        <v>529</v>
      </c>
      <c r="H19" s="621">
        <f>IF(ISBLANK(J7),"",J7)</f>
        <v>5817.33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244.15</v>
      </c>
      <c r="F20" s="253"/>
      <c r="G20" s="635" t="s">
        <v>528</v>
      </c>
      <c r="H20" s="623">
        <f>IF(ISBLANK(I7),"",I7)</f>
        <v>593.04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11.4</v>
      </c>
      <c r="C5" s="1092">
        <v>131781</v>
      </c>
      <c r="D5" s="1093">
        <v>4660</v>
      </c>
      <c r="E5" s="1092">
        <v>123228</v>
      </c>
      <c r="F5" s="1093">
        <v>1066</v>
      </c>
    </row>
    <row r="6" spans="1:9" x14ac:dyDescent="0.25">
      <c r="A6" s="218">
        <v>2021</v>
      </c>
      <c r="B6" s="1092">
        <v>13.2</v>
      </c>
      <c r="C6" s="1092">
        <v>131781</v>
      </c>
      <c r="D6" s="1093">
        <v>4660</v>
      </c>
      <c r="E6" s="1092">
        <v>125221</v>
      </c>
      <c r="F6" s="1093">
        <v>1066</v>
      </c>
    </row>
    <row r="7" spans="1:9" x14ac:dyDescent="0.25">
      <c r="A7" s="219">
        <v>2022</v>
      </c>
      <c r="B7" s="73">
        <v>12.1</v>
      </c>
      <c r="C7" s="73">
        <v>131781</v>
      </c>
      <c r="D7" s="73">
        <v>4660</v>
      </c>
      <c r="E7" s="73">
        <v>126889</v>
      </c>
      <c r="F7" s="73">
        <v>1069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218973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84258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134715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561062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170912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390150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76091</v>
      </c>
      <c r="C5" s="458">
        <v>41408</v>
      </c>
      <c r="D5" s="458">
        <v>34683</v>
      </c>
      <c r="E5" s="457">
        <v>179090</v>
      </c>
      <c r="F5" s="458">
        <v>96751</v>
      </c>
      <c r="G5" s="458">
        <v>82339</v>
      </c>
      <c r="H5" s="457">
        <v>2.2999999999999998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134267</v>
      </c>
      <c r="C6" s="458">
        <v>64369</v>
      </c>
      <c r="D6" s="458">
        <v>69898</v>
      </c>
      <c r="E6" s="457">
        <v>335738</v>
      </c>
      <c r="F6" s="458">
        <v>153034</v>
      </c>
      <c r="G6" s="458">
        <v>182704</v>
      </c>
      <c r="H6" s="457">
        <v>2.4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218973</v>
      </c>
      <c r="C7" s="612">
        <v>84258</v>
      </c>
      <c r="D7" s="612">
        <v>134715</v>
      </c>
      <c r="E7" s="601">
        <v>561062</v>
      </c>
      <c r="F7" s="612">
        <v>170912</v>
      </c>
      <c r="G7" s="612">
        <v>390150</v>
      </c>
      <c r="H7" s="947">
        <v>2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76091</v>
      </c>
      <c r="C14" s="674">
        <f t="shared" ref="C14:D14" si="0">IF(ISBLANK(C5),"",C5)</f>
        <v>41408</v>
      </c>
      <c r="D14" s="669">
        <f t="shared" si="0"/>
        <v>34683</v>
      </c>
      <c r="F14" s="884">
        <f>A5</f>
        <v>2020</v>
      </c>
      <c r="G14" s="674">
        <f>IF(ISBLANK(E5),"",E5)</f>
        <v>179090</v>
      </c>
      <c r="H14" s="674">
        <f t="shared" ref="H14:I16" si="1">IF(ISBLANK(F5),"",F5)</f>
        <v>96751</v>
      </c>
      <c r="I14" s="669">
        <f t="shared" si="1"/>
        <v>82339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134267</v>
      </c>
      <c r="C15" s="879">
        <f t="shared" si="3"/>
        <v>64369</v>
      </c>
      <c r="D15" s="886">
        <f t="shared" si="3"/>
        <v>69898</v>
      </c>
      <c r="F15" s="890">
        <f t="shared" ref="F15:F16" si="4">A6</f>
        <v>2021</v>
      </c>
      <c r="G15" s="853">
        <f t="shared" ref="G15:G16" si="5">IF(ISBLANK(E6),"",E6)</f>
        <v>335738</v>
      </c>
      <c r="H15" s="853">
        <f t="shared" si="1"/>
        <v>153034</v>
      </c>
      <c r="I15" s="670">
        <f t="shared" si="1"/>
        <v>182704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218973</v>
      </c>
      <c r="C16" s="888">
        <f t="shared" si="3"/>
        <v>84258</v>
      </c>
      <c r="D16" s="889">
        <f t="shared" si="3"/>
        <v>134715</v>
      </c>
      <c r="F16" s="891">
        <f t="shared" si="4"/>
        <v>2022</v>
      </c>
      <c r="G16" s="676">
        <f t="shared" si="5"/>
        <v>561062</v>
      </c>
      <c r="H16" s="676">
        <f t="shared" si="1"/>
        <v>170912</v>
      </c>
      <c r="I16" s="671">
        <f t="shared" si="1"/>
        <v>390150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76091</v>
      </c>
      <c r="C22" s="674">
        <f t="shared" ref="C22:D22" si="8">IF(ISBLANK(C5),"",C5)</f>
        <v>41408</v>
      </c>
      <c r="D22" s="669">
        <f t="shared" si="8"/>
        <v>34683</v>
      </c>
      <c r="F22" s="884">
        <f>A5</f>
        <v>2020</v>
      </c>
      <c r="G22" s="674">
        <f>IF(ISBLANK(E5),"",E5)</f>
        <v>179090</v>
      </c>
      <c r="H22" s="674">
        <f t="shared" ref="H22:I24" si="9">IF(ISBLANK(F5),"",F5)</f>
        <v>96751</v>
      </c>
      <c r="I22" s="669">
        <f t="shared" si="9"/>
        <v>82339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134267</v>
      </c>
      <c r="C23" s="853">
        <f t="shared" si="11"/>
        <v>64369</v>
      </c>
      <c r="D23" s="670">
        <f t="shared" si="11"/>
        <v>69898</v>
      </c>
      <c r="F23" s="890">
        <f t="shared" ref="F23:F24" si="12">A6</f>
        <v>2021</v>
      </c>
      <c r="G23" s="853">
        <f t="shared" ref="G23:G24" si="13">IF(ISBLANK(E6),"",E6)</f>
        <v>335738</v>
      </c>
      <c r="H23" s="853">
        <f t="shared" si="9"/>
        <v>153034</v>
      </c>
      <c r="I23" s="670">
        <f t="shared" si="9"/>
        <v>182704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218973</v>
      </c>
      <c r="C24" s="676">
        <f t="shared" si="11"/>
        <v>84258</v>
      </c>
      <c r="D24" s="671">
        <f t="shared" si="11"/>
        <v>134715</v>
      </c>
      <c r="F24" s="891">
        <f t="shared" si="12"/>
        <v>2022</v>
      </c>
      <c r="G24" s="676">
        <f t="shared" si="13"/>
        <v>561062</v>
      </c>
      <c r="H24" s="676">
        <f t="shared" si="9"/>
        <v>170912</v>
      </c>
      <c r="I24" s="671">
        <f t="shared" si="9"/>
        <v>390150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1483</v>
      </c>
      <c r="C3" s="71">
        <v>498</v>
      </c>
      <c r="D3" s="71">
        <v>13.4</v>
      </c>
      <c r="F3" s="105" t="s">
        <v>537</v>
      </c>
      <c r="G3" s="97">
        <f>IF(ISBLANK(B3),"",B3)</f>
        <v>1483</v>
      </c>
      <c r="H3" s="97">
        <f>IF(ISBLANK(B4),"",B4)</f>
        <v>2108</v>
      </c>
      <c r="I3" s="97">
        <f>IF(ISBLANK(B5),"",B5)</f>
        <v>1921</v>
      </c>
      <c r="J3" s="365"/>
    </row>
    <row r="4" spans="1:12" x14ac:dyDescent="0.25">
      <c r="A4" s="286">
        <v>2021</v>
      </c>
      <c r="B4" s="214">
        <v>2108</v>
      </c>
      <c r="C4" s="214">
        <v>692</v>
      </c>
      <c r="D4" s="214">
        <v>13.1</v>
      </c>
      <c r="F4" s="130" t="s">
        <v>538</v>
      </c>
      <c r="G4" s="98">
        <f>IF(ISBLANK(C3),"",C3)</f>
        <v>498</v>
      </c>
      <c r="H4" s="98">
        <f>IF(ISBLANK(C4),"",C4)</f>
        <v>692</v>
      </c>
      <c r="I4" s="98">
        <f>IF(ISBLANK(C5),"",C5)</f>
        <v>657</v>
      </c>
      <c r="J4" s="365"/>
    </row>
    <row r="5" spans="1:12" x14ac:dyDescent="0.25">
      <c r="A5" s="218">
        <v>2022</v>
      </c>
      <c r="B5" s="168">
        <v>1921</v>
      </c>
      <c r="C5" s="168">
        <v>657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1483</v>
      </c>
      <c r="H8" s="97">
        <f>IF(ISBLANK(B4),"",B4)</f>
        <v>2108</v>
      </c>
      <c r="I8" s="97">
        <f>IF(ISBLANK(B5),"",B5)</f>
        <v>1921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498</v>
      </c>
      <c r="H9" s="98">
        <f>IF(ISBLANK(C4),"",C4)</f>
        <v>692</v>
      </c>
      <c r="I9" s="98">
        <f>IF(ISBLANK(C5),"",C5)</f>
        <v>657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13.1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9937</v>
      </c>
      <c r="C4" s="110">
        <v>10522</v>
      </c>
      <c r="E4" s="29" t="s">
        <v>540</v>
      </c>
      <c r="F4" s="163">
        <f>B4/($B$22+$C$22)*100</f>
        <v>2.694830817127376</v>
      </c>
      <c r="G4" s="163">
        <f>C4/($B$22+$C$22)*100</f>
        <v>2.8534778965295611</v>
      </c>
      <c r="J4" s="29" t="s">
        <v>540</v>
      </c>
      <c r="K4" s="163">
        <f>G4</f>
        <v>2.8534778965295611</v>
      </c>
    </row>
    <row r="5" spans="1:11" x14ac:dyDescent="0.25">
      <c r="A5" s="202" t="s">
        <v>541</v>
      </c>
      <c r="B5" s="212">
        <v>9669</v>
      </c>
      <c r="C5" s="160">
        <v>10192</v>
      </c>
      <c r="E5" s="29" t="s">
        <v>541</v>
      </c>
      <c r="F5" s="163">
        <f t="shared" ref="F5:G21" si="0">B5/($B$22+$C$22)*100</f>
        <v>2.6221514713499645</v>
      </c>
      <c r="G5" s="163">
        <f t="shared" si="0"/>
        <v>2.7639846722514054</v>
      </c>
      <c r="J5" s="29" t="s">
        <v>541</v>
      </c>
      <c r="K5" s="163">
        <f t="shared" ref="K5:K21" si="1">G5</f>
        <v>2.7639846722514054</v>
      </c>
    </row>
    <row r="6" spans="1:11" x14ac:dyDescent="0.25">
      <c r="A6" s="202" t="s">
        <v>542</v>
      </c>
      <c r="B6" s="212">
        <v>8987</v>
      </c>
      <c r="C6" s="160">
        <v>9541</v>
      </c>
      <c r="E6" s="29" t="s">
        <v>542</v>
      </c>
      <c r="F6" s="163">
        <f t="shared" si="0"/>
        <v>2.4371988078417761</v>
      </c>
      <c r="G6" s="163">
        <f t="shared" si="0"/>
        <v>2.5874389479935891</v>
      </c>
      <c r="J6" s="29" t="s">
        <v>542</v>
      </c>
      <c r="K6" s="163">
        <f t="shared" si="1"/>
        <v>2.5874389479935891</v>
      </c>
    </row>
    <row r="7" spans="1:11" x14ac:dyDescent="0.25">
      <c r="A7" s="202" t="s">
        <v>543</v>
      </c>
      <c r="B7" s="212">
        <v>9650</v>
      </c>
      <c r="C7" s="160">
        <v>9346</v>
      </c>
      <c r="E7" s="29" t="s">
        <v>543</v>
      </c>
      <c r="F7" s="163">
        <f t="shared" si="0"/>
        <v>2.6169988311642527</v>
      </c>
      <c r="G7" s="163">
        <f t="shared" si="0"/>
        <v>2.5345565881928609</v>
      </c>
      <c r="J7" s="29" t="s">
        <v>543</v>
      </c>
      <c r="K7" s="163">
        <f t="shared" si="1"/>
        <v>2.5345565881928609</v>
      </c>
    </row>
    <row r="8" spans="1:11" x14ac:dyDescent="0.25">
      <c r="A8" s="202" t="s">
        <v>544</v>
      </c>
      <c r="B8" s="212">
        <v>11585</v>
      </c>
      <c r="C8" s="160">
        <v>11309</v>
      </c>
      <c r="E8" s="29" t="s">
        <v>544</v>
      </c>
      <c r="F8" s="163">
        <f t="shared" si="0"/>
        <v>3.1417545553407118</v>
      </c>
      <c r="G8" s="163">
        <f t="shared" si="0"/>
        <v>3.0669056768535268</v>
      </c>
      <c r="J8" s="29" t="s">
        <v>544</v>
      </c>
      <c r="K8" s="163">
        <f t="shared" si="1"/>
        <v>3.0669056768535268</v>
      </c>
    </row>
    <row r="9" spans="1:11" x14ac:dyDescent="0.25">
      <c r="A9" s="202" t="s">
        <v>545</v>
      </c>
      <c r="B9" s="212">
        <v>13183</v>
      </c>
      <c r="C9" s="160">
        <v>12593</v>
      </c>
      <c r="E9" s="29" t="s">
        <v>545</v>
      </c>
      <c r="F9" s="163">
        <f t="shared" si="0"/>
        <v>3.5751187141179628</v>
      </c>
      <c r="G9" s="163">
        <f t="shared" si="0"/>
        <v>3.4151156767721695</v>
      </c>
      <c r="J9" s="29" t="s">
        <v>545</v>
      </c>
      <c r="K9" s="163">
        <f t="shared" si="1"/>
        <v>3.4151156767721695</v>
      </c>
    </row>
    <row r="10" spans="1:11" x14ac:dyDescent="0.25">
      <c r="A10" s="202" t="s">
        <v>546</v>
      </c>
      <c r="B10" s="212">
        <v>13807</v>
      </c>
      <c r="C10" s="160">
        <v>12918</v>
      </c>
      <c r="E10" s="29" t="s">
        <v>546</v>
      </c>
      <c r="F10" s="163">
        <f t="shared" si="0"/>
        <v>3.7443422654802938</v>
      </c>
      <c r="G10" s="163">
        <f t="shared" si="0"/>
        <v>3.503252943106717</v>
      </c>
      <c r="J10" s="29" t="s">
        <v>546</v>
      </c>
      <c r="K10" s="163">
        <f t="shared" si="1"/>
        <v>3.503252943106717</v>
      </c>
    </row>
    <row r="11" spans="1:11" x14ac:dyDescent="0.25">
      <c r="A11" s="202" t="s">
        <v>547</v>
      </c>
      <c r="B11" s="212">
        <v>15284</v>
      </c>
      <c r="C11" s="160">
        <v>14263</v>
      </c>
      <c r="E11" s="29" t="s">
        <v>547</v>
      </c>
      <c r="F11" s="163">
        <f t="shared" si="0"/>
        <v>4.1448922420222214</v>
      </c>
      <c r="G11" s="163">
        <f t="shared" si="0"/>
        <v>3.8680056299373824</v>
      </c>
      <c r="J11" s="29" t="s">
        <v>547</v>
      </c>
      <c r="K11" s="163">
        <f t="shared" si="1"/>
        <v>3.8680056299373824</v>
      </c>
    </row>
    <row r="12" spans="1:11" x14ac:dyDescent="0.25">
      <c r="A12" s="202" t="s">
        <v>548</v>
      </c>
      <c r="B12" s="212">
        <v>15009</v>
      </c>
      <c r="C12" s="160">
        <v>14040</v>
      </c>
      <c r="E12" s="29" t="s">
        <v>548</v>
      </c>
      <c r="F12" s="163">
        <f t="shared" si="0"/>
        <v>4.0703145551237583</v>
      </c>
      <c r="G12" s="163">
        <f t="shared" si="0"/>
        <v>3.8075299056524465</v>
      </c>
      <c r="J12" s="29" t="s">
        <v>548</v>
      </c>
      <c r="K12" s="163">
        <f t="shared" si="1"/>
        <v>3.8075299056524465</v>
      </c>
    </row>
    <row r="13" spans="1:11" x14ac:dyDescent="0.25">
      <c r="A13" s="202" t="s">
        <v>549</v>
      </c>
      <c r="B13" s="212">
        <v>13600</v>
      </c>
      <c r="C13" s="160">
        <v>12767</v>
      </c>
      <c r="E13" s="29" t="s">
        <v>549</v>
      </c>
      <c r="F13" s="163">
        <f t="shared" si="0"/>
        <v>3.6882056066149054</v>
      </c>
      <c r="G13" s="163">
        <f t="shared" si="0"/>
        <v>3.4623030132097421</v>
      </c>
      <c r="J13" s="29" t="s">
        <v>549</v>
      </c>
      <c r="K13" s="163">
        <f t="shared" si="1"/>
        <v>3.4623030132097421</v>
      </c>
    </row>
    <row r="14" spans="1:11" x14ac:dyDescent="0.25">
      <c r="A14" s="202" t="s">
        <v>550</v>
      </c>
      <c r="B14" s="212">
        <v>12053</v>
      </c>
      <c r="C14" s="160">
        <v>10941</v>
      </c>
      <c r="E14" s="29" t="s">
        <v>550</v>
      </c>
      <c r="F14" s="163">
        <f t="shared" si="0"/>
        <v>3.2686722188624597</v>
      </c>
      <c r="G14" s="163">
        <f t="shared" si="0"/>
        <v>2.967107172203947</v>
      </c>
      <c r="J14" s="29" t="s">
        <v>550</v>
      </c>
      <c r="K14" s="163">
        <f t="shared" si="1"/>
        <v>2.967107172203947</v>
      </c>
    </row>
    <row r="15" spans="1:11" x14ac:dyDescent="0.25">
      <c r="A15" s="202" t="s">
        <v>551</v>
      </c>
      <c r="B15" s="212">
        <v>11570</v>
      </c>
      <c r="C15" s="160">
        <v>10119</v>
      </c>
      <c r="E15" s="29" t="s">
        <v>551</v>
      </c>
      <c r="F15" s="163">
        <f t="shared" si="0"/>
        <v>3.1376866815098858</v>
      </c>
      <c r="G15" s="163">
        <f t="shared" si="0"/>
        <v>2.7441876862747225</v>
      </c>
      <c r="J15" s="29" t="s">
        <v>551</v>
      </c>
      <c r="K15" s="163">
        <f t="shared" si="1"/>
        <v>2.7441876862747225</v>
      </c>
    </row>
    <row r="16" spans="1:11" x14ac:dyDescent="0.25">
      <c r="A16" s="202" t="s">
        <v>552</v>
      </c>
      <c r="B16" s="212">
        <v>11407</v>
      </c>
      <c r="C16" s="160">
        <v>9358</v>
      </c>
      <c r="E16" s="29" t="s">
        <v>552</v>
      </c>
      <c r="F16" s="163">
        <f t="shared" si="0"/>
        <v>3.093482452548252</v>
      </c>
      <c r="G16" s="163">
        <f t="shared" si="0"/>
        <v>2.5378108872575211</v>
      </c>
      <c r="J16" s="29" t="s">
        <v>552</v>
      </c>
      <c r="K16" s="163">
        <f t="shared" si="1"/>
        <v>2.5378108872575211</v>
      </c>
    </row>
    <row r="17" spans="1:11" x14ac:dyDescent="0.25">
      <c r="A17" s="202" t="s">
        <v>553</v>
      </c>
      <c r="B17" s="212">
        <v>12483</v>
      </c>
      <c r="C17" s="160">
        <v>9295</v>
      </c>
      <c r="E17" s="29" t="s">
        <v>553</v>
      </c>
      <c r="F17" s="163">
        <f t="shared" si="0"/>
        <v>3.3852846020127845</v>
      </c>
      <c r="G17" s="163">
        <f t="shared" si="0"/>
        <v>2.5207258171680547</v>
      </c>
      <c r="J17" s="29" t="s">
        <v>553</v>
      </c>
      <c r="K17" s="163">
        <f t="shared" si="1"/>
        <v>2.5207258171680547</v>
      </c>
    </row>
    <row r="18" spans="1:11" x14ac:dyDescent="0.25">
      <c r="A18" s="202" t="s">
        <v>554</v>
      </c>
      <c r="B18" s="212">
        <v>11120</v>
      </c>
      <c r="C18" s="160">
        <v>7828</v>
      </c>
      <c r="E18" s="29" t="s">
        <v>554</v>
      </c>
      <c r="F18" s="163">
        <f t="shared" si="0"/>
        <v>3.0156504665851283</v>
      </c>
      <c r="G18" s="163">
        <f t="shared" si="0"/>
        <v>2.1228877565133439</v>
      </c>
      <c r="J18" s="29" t="s">
        <v>554</v>
      </c>
      <c r="K18" s="163">
        <f t="shared" si="1"/>
        <v>2.1228877565133439</v>
      </c>
    </row>
    <row r="19" spans="1:11" x14ac:dyDescent="0.25">
      <c r="A19" s="202" t="s">
        <v>555</v>
      </c>
      <c r="B19" s="212">
        <v>6444</v>
      </c>
      <c r="C19" s="160">
        <v>4090</v>
      </c>
      <c r="E19" s="29" t="s">
        <v>555</v>
      </c>
      <c r="F19" s="163">
        <f t="shared" si="0"/>
        <v>1.747558597722533</v>
      </c>
      <c r="G19" s="163">
        <f t="shared" si="0"/>
        <v>1.1091735978716883</v>
      </c>
      <c r="J19" s="29" t="s">
        <v>555</v>
      </c>
      <c r="K19" s="163">
        <f t="shared" si="1"/>
        <v>1.1091735978716883</v>
      </c>
    </row>
    <row r="20" spans="1:11" x14ac:dyDescent="0.25">
      <c r="A20" s="202" t="s">
        <v>556</v>
      </c>
      <c r="B20" s="212">
        <v>5144</v>
      </c>
      <c r="C20" s="160">
        <v>3126</v>
      </c>
      <c r="E20" s="29" t="s">
        <v>556</v>
      </c>
      <c r="F20" s="163">
        <f t="shared" si="0"/>
        <v>1.3950095323843437</v>
      </c>
      <c r="G20" s="163">
        <f t="shared" si="0"/>
        <v>0.84774490634398481</v>
      </c>
      <c r="J20" s="29" t="s">
        <v>556</v>
      </c>
      <c r="K20" s="163">
        <f t="shared" si="1"/>
        <v>0.84774490634398481</v>
      </c>
    </row>
    <row r="21" spans="1:11" x14ac:dyDescent="0.25">
      <c r="A21" s="203" t="s">
        <v>557</v>
      </c>
      <c r="B21" s="72">
        <v>3656</v>
      </c>
      <c r="C21" s="111">
        <v>1907</v>
      </c>
      <c r="E21" s="31" t="s">
        <v>557</v>
      </c>
      <c r="F21" s="163">
        <f t="shared" si="0"/>
        <v>0.99147644836647741</v>
      </c>
      <c r="G21" s="163">
        <f t="shared" si="0"/>
        <v>0.51716235969225177</v>
      </c>
      <c r="J21" s="31" t="s">
        <v>557</v>
      </c>
      <c r="K21" s="210">
        <f t="shared" si="1"/>
        <v>0.51716235969225177</v>
      </c>
    </row>
    <row r="22" spans="1:11" x14ac:dyDescent="0.25">
      <c r="A22" s="309" t="s">
        <v>16</v>
      </c>
      <c r="B22" s="121">
        <f>SUM(B4:B21)</f>
        <v>194588</v>
      </c>
      <c r="C22" s="124">
        <f>SUM(C4:C21)</f>
        <v>174155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30445</v>
      </c>
      <c r="C3" s="110">
        <v>3028</v>
      </c>
      <c r="E3" s="297" t="s">
        <v>709</v>
      </c>
      <c r="F3" s="71">
        <v>52.23</v>
      </c>
      <c r="G3" s="71">
        <v>53.12</v>
      </c>
      <c r="K3" s="122" t="s">
        <v>16</v>
      </c>
      <c r="L3" s="71">
        <v>2.64</v>
      </c>
      <c r="M3" s="71">
        <v>2.34</v>
      </c>
    </row>
    <row r="4" spans="1:16" x14ac:dyDescent="0.25">
      <c r="A4" s="202" t="s">
        <v>704</v>
      </c>
      <c r="B4" s="212">
        <v>29615</v>
      </c>
      <c r="C4" s="160">
        <v>4594</v>
      </c>
      <c r="E4" s="298" t="s">
        <v>710</v>
      </c>
      <c r="F4" s="214">
        <v>40.369999999999997</v>
      </c>
      <c r="G4" s="214">
        <v>37.64</v>
      </c>
      <c r="K4" s="215" t="s">
        <v>212</v>
      </c>
      <c r="L4" s="214">
        <v>2.54</v>
      </c>
      <c r="M4" s="214">
        <v>2.2599999999999998</v>
      </c>
      <c r="N4" s="211"/>
    </row>
    <row r="5" spans="1:16" x14ac:dyDescent="0.25">
      <c r="A5" s="202" t="s">
        <v>705</v>
      </c>
      <c r="B5" s="212">
        <v>21796</v>
      </c>
      <c r="C5" s="160">
        <v>4030</v>
      </c>
      <c r="E5" s="298" t="s">
        <v>711</v>
      </c>
      <c r="F5" s="214">
        <v>6.25</v>
      </c>
      <c r="G5" s="214">
        <v>7.81</v>
      </c>
      <c r="K5" s="123" t="s">
        <v>213</v>
      </c>
      <c r="L5" s="73">
        <v>3.19</v>
      </c>
      <c r="M5" s="73">
        <v>2.84</v>
      </c>
      <c r="N5" s="211"/>
    </row>
    <row r="6" spans="1:16" x14ac:dyDescent="0.25">
      <c r="A6" s="202" t="s">
        <v>706</v>
      </c>
      <c r="B6" s="212">
        <v>18967</v>
      </c>
      <c r="C6" s="160">
        <v>4613</v>
      </c>
      <c r="E6" s="298" t="s">
        <v>712</v>
      </c>
      <c r="F6" s="214">
        <v>0.81</v>
      </c>
      <c r="G6" s="214">
        <v>1.0900000000000001</v>
      </c>
      <c r="K6" s="226"/>
      <c r="L6" s="164"/>
      <c r="M6" s="211"/>
    </row>
    <row r="7" spans="1:16" x14ac:dyDescent="0.25">
      <c r="A7" s="202" t="s">
        <v>707</v>
      </c>
      <c r="B7" s="212">
        <v>5433</v>
      </c>
      <c r="C7" s="160">
        <v>2048</v>
      </c>
      <c r="E7" s="299" t="s">
        <v>713</v>
      </c>
      <c r="F7" s="73">
        <v>0.34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>
        <v>2715</v>
      </c>
      <c r="C8" s="111">
        <v>1592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15.212258226576235</v>
      </c>
      <c r="C13" s="301">
        <f>B3/SUM(B3:B8)*100</f>
        <v>27.938625872938673</v>
      </c>
      <c r="E13" s="217" t="s">
        <v>836</v>
      </c>
      <c r="F13" s="289">
        <f>IF(ISBLANK(F3),"",F3)</f>
        <v>52.23</v>
      </c>
      <c r="G13" s="289">
        <f>IF(ISBLANK(G3),"",G3)</f>
        <v>53.12</v>
      </c>
    </row>
    <row r="14" spans="1:16" x14ac:dyDescent="0.25">
      <c r="A14" s="220" t="s">
        <v>825</v>
      </c>
      <c r="B14" s="305">
        <f>C4/SUM(C3:C8)*100</f>
        <v>23.079628234112032</v>
      </c>
      <c r="C14" s="302">
        <f>B4/SUM(B3:B8)*100</f>
        <v>27.176955336740967</v>
      </c>
      <c r="E14" s="286" t="s">
        <v>837</v>
      </c>
      <c r="F14" s="290">
        <f t="shared" ref="F14:G17" si="0">IF(ISBLANK(F4),"",F4)</f>
        <v>40.369999999999997</v>
      </c>
      <c r="G14" s="290">
        <f t="shared" si="0"/>
        <v>37.64</v>
      </c>
    </row>
    <row r="15" spans="1:16" x14ac:dyDescent="0.25">
      <c r="A15" s="220" t="s">
        <v>826</v>
      </c>
      <c r="B15" s="305">
        <f>C5/SUM(C3:C8)*100</f>
        <v>20.246169304194925</v>
      </c>
      <c r="C15" s="302">
        <f>B5/SUM(B3:B8)*100</f>
        <v>20.001651815620669</v>
      </c>
      <c r="E15" s="286" t="s">
        <v>838</v>
      </c>
      <c r="F15" s="290">
        <f t="shared" si="0"/>
        <v>6.25</v>
      </c>
      <c r="G15" s="290">
        <f t="shared" si="0"/>
        <v>7.81</v>
      </c>
    </row>
    <row r="16" spans="1:16" x14ac:dyDescent="0.25">
      <c r="A16" s="220" t="s">
        <v>827</v>
      </c>
      <c r="B16" s="305">
        <f>C6/SUM(C3:C8)*100</f>
        <v>23.175081637779453</v>
      </c>
      <c r="C16" s="302">
        <f>B6/SUM(B3:B8)*100</f>
        <v>17.405548265134758</v>
      </c>
      <c r="E16" s="286" t="s">
        <v>839</v>
      </c>
      <c r="F16" s="290">
        <f t="shared" si="0"/>
        <v>0.81</v>
      </c>
      <c r="G16" s="290">
        <f t="shared" si="0"/>
        <v>1.0900000000000001</v>
      </c>
    </row>
    <row r="17" spans="1:18" x14ac:dyDescent="0.25">
      <c r="A17" s="220" t="s">
        <v>828</v>
      </c>
      <c r="B17" s="305">
        <f>C7/SUM(C3:C8)*100</f>
        <v>10.288872142677718</v>
      </c>
      <c r="C17" s="302">
        <f>B7/SUM(B3:B8)*100</f>
        <v>4.9857301483881029</v>
      </c>
      <c r="E17" s="219" t="s">
        <v>840</v>
      </c>
      <c r="F17" s="291">
        <f t="shared" si="0"/>
        <v>0.34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7.9979904546596332</v>
      </c>
      <c r="C18" s="303">
        <f>B8/SUM(B3:B8)*100</f>
        <v>2.4914885611768267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15.212258226576235</v>
      </c>
      <c r="C22" s="301">
        <f>C13</f>
        <v>27.938625872938673</v>
      </c>
    </row>
    <row r="23" spans="1:18" x14ac:dyDescent="0.25">
      <c r="A23" s="220" t="s">
        <v>831</v>
      </c>
      <c r="B23" s="305">
        <f t="shared" ref="B23:C27" si="1">B14</f>
        <v>23.079628234112032</v>
      </c>
      <c r="C23" s="302">
        <f t="shared" si="1"/>
        <v>27.176955336740967</v>
      </c>
    </row>
    <row r="24" spans="1:18" x14ac:dyDescent="0.25">
      <c r="A24" s="307" t="s">
        <v>832</v>
      </c>
      <c r="B24" s="305">
        <f t="shared" si="1"/>
        <v>20.246169304194925</v>
      </c>
      <c r="C24" s="302">
        <f t="shared" si="1"/>
        <v>20.001651815620669</v>
      </c>
    </row>
    <row r="25" spans="1:18" x14ac:dyDescent="0.25">
      <c r="A25" s="220" t="s">
        <v>833</v>
      </c>
      <c r="B25" s="305">
        <f t="shared" si="1"/>
        <v>23.175081637779453</v>
      </c>
      <c r="C25" s="302">
        <f t="shared" si="1"/>
        <v>17.405548265134758</v>
      </c>
    </row>
    <row r="26" spans="1:18" x14ac:dyDescent="0.25">
      <c r="A26" s="220" t="s">
        <v>834</v>
      </c>
      <c r="B26" s="305">
        <f t="shared" si="1"/>
        <v>10.288872142677718</v>
      </c>
      <c r="C26" s="302">
        <f t="shared" si="1"/>
        <v>4.9857301483881029</v>
      </c>
    </row>
    <row r="27" spans="1:18" x14ac:dyDescent="0.25">
      <c r="A27" s="308" t="s">
        <v>835</v>
      </c>
      <c r="B27" s="306">
        <f t="shared" si="1"/>
        <v>7.9979904546596332</v>
      </c>
      <c r="C27" s="303">
        <f t="shared" si="1"/>
        <v>2.4914885611768267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50201</v>
      </c>
      <c r="C34" s="110">
        <v>4764</v>
      </c>
      <c r="E34" s="297" t="s">
        <v>709</v>
      </c>
      <c r="F34" s="71">
        <v>53.12</v>
      </c>
      <c r="G34" s="211"/>
      <c r="K34" s="122" t="s">
        <v>16</v>
      </c>
      <c r="L34" s="71">
        <v>2.34</v>
      </c>
      <c r="M34" s="211"/>
    </row>
    <row r="35" spans="1:16" x14ac:dyDescent="0.25">
      <c r="A35" s="202" t="s">
        <v>704</v>
      </c>
      <c r="B35" s="212">
        <v>36310</v>
      </c>
      <c r="C35" s="160">
        <v>5744</v>
      </c>
      <c r="E35" s="298" t="s">
        <v>710</v>
      </c>
      <c r="F35" s="214">
        <v>37.64</v>
      </c>
      <c r="G35" s="211"/>
      <c r="K35" s="215" t="s">
        <v>212</v>
      </c>
      <c r="L35" s="214">
        <v>2.2599999999999998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22573</v>
      </c>
      <c r="C36" s="160">
        <v>4222</v>
      </c>
      <c r="E36" s="298" t="s">
        <v>711</v>
      </c>
      <c r="F36" s="214">
        <v>7.81</v>
      </c>
      <c r="G36" s="211"/>
      <c r="K36" s="123" t="s">
        <v>213</v>
      </c>
      <c r="L36" s="73">
        <v>2.84</v>
      </c>
      <c r="M36" s="211"/>
      <c r="N36" s="288">
        <v>2022</v>
      </c>
    </row>
    <row r="37" spans="1:16" x14ac:dyDescent="0.25">
      <c r="A37" s="202" t="s">
        <v>706</v>
      </c>
      <c r="B37" s="212">
        <v>18334</v>
      </c>
      <c r="C37" s="160">
        <v>3934</v>
      </c>
      <c r="E37" s="298" t="s">
        <v>712</v>
      </c>
      <c r="F37" s="214">
        <v>1.0900000000000001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5164</v>
      </c>
      <c r="C38" s="160">
        <v>1867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2122</v>
      </c>
      <c r="C39" s="111">
        <v>1143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21.980252837501155</v>
      </c>
      <c r="C44" s="301">
        <f>B34/SUM(B34:B39)*100</f>
        <v>37.267638674426891</v>
      </c>
      <c r="E44" s="217" t="s">
        <v>836</v>
      </c>
      <c r="F44" s="289">
        <f>IF(ISBLANK(F34),"",F34)</f>
        <v>53.12</v>
      </c>
    </row>
    <row r="45" spans="1:16" x14ac:dyDescent="0.25">
      <c r="A45" s="220" t="s">
        <v>825</v>
      </c>
      <c r="B45" s="305">
        <f>C35/SUM(C34:C39)*100</f>
        <v>26.501799390975361</v>
      </c>
      <c r="C45" s="302">
        <f>B35/SUM(B34:B39)*100</f>
        <v>26.955398503385204</v>
      </c>
      <c r="E45" s="286" t="s">
        <v>837</v>
      </c>
      <c r="F45" s="290">
        <f t="shared" ref="F45:F48" si="2">IF(ISBLANK(F35),"",F35)</f>
        <v>37.64</v>
      </c>
    </row>
    <row r="46" spans="1:16" x14ac:dyDescent="0.25">
      <c r="A46" s="220" t="s">
        <v>826</v>
      </c>
      <c r="B46" s="305">
        <f>C36/SUM(C34:C39)*100</f>
        <v>19.479560764049094</v>
      </c>
      <c r="C46" s="302">
        <f>B36/SUM(B34:B39)*100</f>
        <v>16.757483073999289</v>
      </c>
      <c r="E46" s="286" t="s">
        <v>838</v>
      </c>
      <c r="F46" s="290">
        <f t="shared" si="2"/>
        <v>7.81</v>
      </c>
    </row>
    <row r="47" spans="1:16" x14ac:dyDescent="0.25">
      <c r="A47" s="220" t="s">
        <v>827</v>
      </c>
      <c r="B47" s="305">
        <f>C37/SUM(C34:C39)*100</f>
        <v>18.150779736089323</v>
      </c>
      <c r="C47" s="302">
        <f>B37/SUM(B34:B39)*100</f>
        <v>13.610583204656134</v>
      </c>
      <c r="E47" s="286" t="s">
        <v>839</v>
      </c>
      <c r="F47" s="290">
        <f t="shared" si="2"/>
        <v>1.0900000000000001</v>
      </c>
    </row>
    <row r="48" spans="1:16" x14ac:dyDescent="0.25">
      <c r="A48" s="220" t="s">
        <v>828</v>
      </c>
      <c r="B48" s="305">
        <f>C38/SUM(C34:C39)*100</f>
        <v>8.6140075666697431</v>
      </c>
      <c r="C48" s="302">
        <f>B38/SUM(B34:B39)*100</f>
        <v>3.8335906877301347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5.2735997047153278</v>
      </c>
      <c r="C49" s="303">
        <f>B39/SUM(B34:B39)*100</f>
        <v>1.5753058558023516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21.980252837501155</v>
      </c>
      <c r="C53" s="301">
        <f>C44</f>
        <v>37.267638674426891</v>
      </c>
    </row>
    <row r="54" spans="1:3" x14ac:dyDescent="0.25">
      <c r="A54" s="220" t="s">
        <v>831</v>
      </c>
      <c r="B54" s="305">
        <f t="shared" ref="B54:C54" si="3">B45</f>
        <v>26.501799390975361</v>
      </c>
      <c r="C54" s="302">
        <f t="shared" si="3"/>
        <v>26.955398503385204</v>
      </c>
    </row>
    <row r="55" spans="1:3" x14ac:dyDescent="0.25">
      <c r="A55" s="307" t="s">
        <v>832</v>
      </c>
      <c r="B55" s="305">
        <f t="shared" ref="B55:C55" si="4">B46</f>
        <v>19.479560764049094</v>
      </c>
      <c r="C55" s="302">
        <f t="shared" si="4"/>
        <v>16.757483073999289</v>
      </c>
    </row>
    <row r="56" spans="1:3" x14ac:dyDescent="0.25">
      <c r="A56" s="220" t="s">
        <v>833</v>
      </c>
      <c r="B56" s="305">
        <f t="shared" ref="B56:C56" si="5">B47</f>
        <v>18.150779736089323</v>
      </c>
      <c r="C56" s="302">
        <f t="shared" si="5"/>
        <v>13.610583204656134</v>
      </c>
    </row>
    <row r="57" spans="1:3" x14ac:dyDescent="0.25">
      <c r="A57" s="220" t="s">
        <v>834</v>
      </c>
      <c r="B57" s="305">
        <f t="shared" ref="B57:C57" si="6">B48</f>
        <v>8.6140075666697431</v>
      </c>
      <c r="C57" s="302">
        <f t="shared" si="6"/>
        <v>3.8335906877301347</v>
      </c>
    </row>
    <row r="58" spans="1:3" x14ac:dyDescent="0.25">
      <c r="A58" s="308" t="s">
        <v>835</v>
      </c>
      <c r="B58" s="306">
        <f t="shared" ref="B58:C58" si="7">B49</f>
        <v>5.2735997047153278</v>
      </c>
      <c r="C58" s="303">
        <f t="shared" si="7"/>
        <v>1.5753058558023516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2024-04-26T07:35:18Z</dcterms:modified>
</cp:coreProperties>
</file>